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5C0" lockStructure="1"/>
  <bookViews>
    <workbookView xWindow="600" yWindow="90" windowWidth="20475" windowHeight="9615" tabRatio="601"/>
  </bookViews>
  <sheets>
    <sheet name="1-1号" sheetId="35" r:id="rId1"/>
    <sheet name="1-2" sheetId="36" r:id="rId2"/>
  </sheets>
  <definedNames>
    <definedName name="_xlnm.Print_Area" localSheetId="0">'1-1号'!$A$1:$M$74</definedName>
    <definedName name="_xlnm.Print_Area" localSheetId="1">'1-2'!$A$1:$M$73</definedName>
    <definedName name="_xlnm.Print_Titles" localSheetId="0">'1-1号'!$4:$4</definedName>
    <definedName name="_xlnm.Print_Titles" localSheetId="1">'1-2'!$4:$4</definedName>
  </definedNames>
  <calcPr calcId="145621"/>
</workbook>
</file>

<file path=xl/calcChain.xml><?xml version="1.0" encoding="utf-8"?>
<calcChain xmlns="http://schemas.openxmlformats.org/spreadsheetml/2006/main">
  <c r="M9" i="35" l="1"/>
  <c r="M23" i="35"/>
  <c r="I73" i="36" l="1"/>
  <c r="M72" i="36"/>
  <c r="K72" i="36"/>
  <c r="J70" i="36"/>
  <c r="J73" i="36" s="1"/>
  <c r="I70" i="36"/>
  <c r="J68" i="36"/>
  <c r="I68" i="36"/>
  <c r="J54" i="36"/>
  <c r="I54" i="36"/>
  <c r="J41" i="36"/>
  <c r="J42" i="36" s="1"/>
  <c r="I41" i="36"/>
  <c r="I42" i="36" s="1"/>
  <c r="J28" i="36"/>
  <c r="I28" i="36"/>
  <c r="J19" i="36"/>
  <c r="I19" i="36"/>
  <c r="I29" i="36" s="1"/>
  <c r="M43" i="36"/>
  <c r="K67" i="36"/>
  <c r="M67" i="36" s="1"/>
  <c r="K66" i="36"/>
  <c r="M66" i="36" s="1"/>
  <c r="K58" i="36"/>
  <c r="M58" i="36" s="1"/>
  <c r="K45" i="36"/>
  <c r="M45" i="36" s="1"/>
  <c r="K44" i="36"/>
  <c r="M44" i="36" s="1"/>
  <c r="K37" i="36"/>
  <c r="M37" i="36" s="1"/>
  <c r="K36" i="36"/>
  <c r="K25" i="36"/>
  <c r="M25" i="36" s="1"/>
  <c r="K24" i="36"/>
  <c r="M24" i="36" s="1"/>
  <c r="K22" i="36"/>
  <c r="M22" i="36" s="1"/>
  <c r="K21" i="36"/>
  <c r="M21" i="36" s="1"/>
  <c r="K20" i="36"/>
  <c r="M20" i="36" s="1"/>
  <c r="K17" i="36"/>
  <c r="M17" i="36" s="1"/>
  <c r="K16" i="36"/>
  <c r="M16" i="36" s="1"/>
  <c r="K12" i="36"/>
  <c r="M12" i="36" s="1"/>
  <c r="K11" i="36"/>
  <c r="M11" i="36" s="1"/>
  <c r="K8" i="36"/>
  <c r="M8" i="36" s="1"/>
  <c r="K7" i="36"/>
  <c r="M7" i="36" s="1"/>
  <c r="K6" i="36"/>
  <c r="M6" i="36" s="1"/>
  <c r="K5" i="36"/>
  <c r="M5" i="36" s="1"/>
  <c r="K68" i="35"/>
  <c r="K19" i="35"/>
  <c r="M73" i="35"/>
  <c r="M72" i="35"/>
  <c r="K41" i="35"/>
  <c r="K42" i="35" s="1"/>
  <c r="M36" i="35"/>
  <c r="J69" i="36" l="1"/>
  <c r="M28" i="36"/>
  <c r="I69" i="36"/>
  <c r="K19" i="36"/>
  <c r="K41" i="36"/>
  <c r="K42" i="36" s="1"/>
  <c r="M68" i="36"/>
  <c r="J29" i="36"/>
  <c r="M19" i="36"/>
  <c r="M29" i="36" s="1"/>
  <c r="M54" i="36"/>
  <c r="M69" i="36" s="1"/>
  <c r="K68" i="36"/>
  <c r="K28" i="36"/>
  <c r="K54" i="36"/>
  <c r="M36" i="36"/>
  <c r="M41" i="36" s="1"/>
  <c r="M35" i="36"/>
  <c r="K54" i="35"/>
  <c r="M24" i="35"/>
  <c r="M45" i="35"/>
  <c r="M16" i="35"/>
  <c r="M25" i="35"/>
  <c r="M66" i="35"/>
  <c r="M5" i="35"/>
  <c r="M17" i="35"/>
  <c r="M6" i="35"/>
  <c r="M12" i="35"/>
  <c r="M67" i="35"/>
  <c r="K29" i="36" l="1"/>
  <c r="K69" i="36"/>
  <c r="M42" i="36"/>
  <c r="M70" i="36" s="1"/>
  <c r="K69" i="35"/>
  <c r="M37" i="35"/>
  <c r="M21" i="35"/>
  <c r="K28" i="35"/>
  <c r="K29" i="35" s="1"/>
  <c r="M20" i="35"/>
  <c r="M22" i="35"/>
  <c r="M7" i="35"/>
  <c r="L68" i="35"/>
  <c r="M68" i="35" s="1"/>
  <c r="M58" i="35"/>
  <c r="M8" i="35"/>
  <c r="K70" i="36" l="1"/>
  <c r="K73" i="36" s="1"/>
  <c r="M73" i="36" s="1"/>
  <c r="K71" i="35"/>
  <c r="K74" i="35" s="1"/>
  <c r="M11" i="35"/>
  <c r="M44" i="35"/>
  <c r="M70" i="35" l="1"/>
  <c r="L41" i="35" l="1"/>
  <c r="M41" i="35" s="1"/>
  <c r="L19" i="35"/>
  <c r="M19" i="35" l="1"/>
  <c r="M43" i="35"/>
  <c r="L54" i="35"/>
  <c r="L28" i="35"/>
  <c r="M28" i="35" s="1"/>
  <c r="L29" i="35" l="1"/>
  <c r="M54" i="35"/>
  <c r="L69" i="35"/>
  <c r="M69" i="35" s="1"/>
  <c r="M29" i="35" l="1"/>
  <c r="M35" i="35"/>
  <c r="L42" i="35"/>
  <c r="M42" i="35" s="1"/>
  <c r="L71" i="35" l="1"/>
  <c r="L74" i="35" s="1"/>
  <c r="M74" i="35" s="1"/>
  <c r="M71" i="35" l="1"/>
</calcChain>
</file>

<file path=xl/sharedStrings.xml><?xml version="1.0" encoding="utf-8"?>
<sst xmlns="http://schemas.openxmlformats.org/spreadsheetml/2006/main" count="198" uniqueCount="102">
  <si>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</si>
  <si>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</si>
  <si>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</si>
  <si>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経常活動による収支</t>
    <rPh sb="0" eb="2">
      <t>ケイジョウ</t>
    </rPh>
    <rPh sb="2" eb="4">
      <t>カツドウ</t>
    </rPh>
    <rPh sb="7" eb="9">
      <t>シュウシ</t>
    </rPh>
    <phoneticPr fontId="1"/>
  </si>
  <si>
    <t>収入</t>
    <rPh sb="0" eb="2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</si>
  <si>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</si>
  <si>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</si>
  <si>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1"/>
  </si>
  <si>
    <t>受託金収入</t>
    <rPh sb="0" eb="2">
      <t>ジュタク</t>
    </rPh>
    <rPh sb="2" eb="3">
      <t>キン</t>
    </rPh>
    <rPh sb="3" eb="5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</si>
  <si>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</si>
  <si>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</si>
  <si>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貸付事業等収入</t>
    <rPh sb="0" eb="2">
      <t>カシツケ</t>
    </rPh>
    <rPh sb="2" eb="5">
      <t>ジギョウトウ</t>
    </rPh>
    <rPh sb="5" eb="7">
      <t>シュウニュウ</t>
    </rPh>
    <phoneticPr fontId="1"/>
  </si>
  <si>
    <t>介護保険収入</t>
    <rPh sb="0" eb="2">
      <t>カイゴ</t>
    </rPh>
    <rPh sb="2" eb="4">
      <t>ホケン</t>
    </rPh>
    <rPh sb="4" eb="6">
      <t>シュウニュウ</t>
    </rPh>
    <phoneticPr fontId="1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</si>
  <si>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1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</si>
  <si>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</si>
  <si>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>支出</t>
    <rPh sb="0" eb="2">
      <t>シシュツ</t>
    </rPh>
    <phoneticPr fontId="1"/>
  </si>
  <si>
    <t>人件費支出</t>
    <rPh sb="0" eb="3">
      <t>ジンケンヒ</t>
    </rPh>
    <rPh sb="3" eb="5">
      <t>シシュツ</t>
    </rPh>
    <phoneticPr fontId="1"/>
  </si>
  <si>
    <t>貸付事業等支出</t>
    <rPh sb="0" eb="2">
      <t>カシツケ</t>
    </rPh>
    <rPh sb="2" eb="5">
      <t>ジギョウトウ</t>
    </rPh>
    <rPh sb="5" eb="7">
      <t>シシュツ</t>
    </rPh>
    <phoneticPr fontId="1"/>
  </si>
  <si>
    <t>助成金支出</t>
    <rPh sb="0" eb="3">
      <t>ジョセイキン</t>
    </rPh>
    <rPh sb="3" eb="5">
      <t>シシュツ</t>
    </rPh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</si>
  <si>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1"/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</si>
  <si>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1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</si>
  <si>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1"/>
  </si>
  <si>
    <t>施設整備等収入計（4）</t>
    <rPh sb="0" eb="2">
      <t>シセツ</t>
    </rPh>
    <rPh sb="2" eb="5">
      <t>セイビトウ</t>
    </rPh>
    <rPh sb="5" eb="7">
      <t>シュウニュウ</t>
    </rPh>
    <rPh sb="7" eb="8">
      <t>ケイ</t>
    </rPh>
    <phoneticPr fontId="1"/>
  </si>
  <si>
    <t>施設整備等支出計（5）</t>
    <rPh sb="0" eb="2">
      <t>シセツ</t>
    </rPh>
    <rPh sb="2" eb="5">
      <t>セイビトウ</t>
    </rPh>
    <rPh sb="5" eb="7">
      <t>シシュツ</t>
    </rPh>
    <rPh sb="7" eb="8">
      <t>ケイ</t>
    </rPh>
    <phoneticPr fontId="1"/>
  </si>
  <si>
    <t>施設整備等資金収支差額（6）=（4）-（5）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1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</si>
  <si>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</si>
  <si>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</si>
  <si>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1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</si>
  <si>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1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</si>
  <si>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1"/>
  </si>
  <si>
    <t>当期資金収支差額合計（11）=（3）+（6）+（9）-（10）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"/>
  </si>
  <si>
    <t>前期末支払資金残高（12）</t>
    <rPh sb="0" eb="3">
      <t>ゼンキマツ</t>
    </rPh>
    <rPh sb="3" eb="5">
      <t>シハライ</t>
    </rPh>
    <rPh sb="5" eb="7">
      <t>シキン</t>
    </rPh>
    <rPh sb="7" eb="9">
      <t>ザンダカ</t>
    </rPh>
    <phoneticPr fontId="1"/>
  </si>
  <si>
    <t>当期末支払資金残高（11）+（12）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1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</si>
  <si>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1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</si>
  <si>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1"/>
  </si>
  <si>
    <t>障害福祉サービス等事業収入</t>
    <rPh sb="0" eb="8">
      <t>ショウ</t>
    </rPh>
    <rPh sb="8" eb="9">
      <t>トウ</t>
    </rPh>
    <rPh sb="9" eb="11">
      <t>ジギョウ</t>
    </rPh>
    <rPh sb="11" eb="13">
      <t>シュウニュウ</t>
    </rPh>
    <phoneticPr fontId="1"/>
  </si>
  <si>
    <t>流動資産評価益等による資金増加額</t>
    <rPh sb="0" eb="2">
      <t>リュウドウ</t>
    </rPh>
    <rPh sb="2" eb="4">
      <t>シサン</t>
    </rPh>
    <rPh sb="4" eb="6">
      <t>ヒョウカ</t>
    </rPh>
    <rPh sb="6" eb="7">
      <t>エキ</t>
    </rPh>
    <rPh sb="7" eb="8">
      <t>トウ</t>
    </rPh>
    <rPh sb="11" eb="13">
      <t>シキン</t>
    </rPh>
    <rPh sb="13" eb="15">
      <t>ゾウカ</t>
    </rPh>
    <rPh sb="15" eb="16">
      <t>ガク</t>
    </rPh>
    <phoneticPr fontId="1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</si>
  <si>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</si>
  <si>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支払利息支出</t>
    <rPh sb="0" eb="2">
      <t>シハライ</t>
    </rPh>
    <rPh sb="2" eb="4">
      <t>リソク</t>
    </rPh>
    <rPh sb="4" eb="6">
      <t>シ</t>
    </rPh>
    <phoneticPr fontId="1"/>
  </si>
  <si>
    <t>その他の支出</t>
    <rPh sb="2" eb="3">
      <t>タ</t>
    </rPh>
    <rPh sb="4" eb="6">
      <t>シ</t>
    </rPh>
    <phoneticPr fontId="1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</si>
  <si>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1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</si>
  <si>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</si>
  <si>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</t>
    </rPh>
    <phoneticPr fontId="1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</si>
  <si>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</t>
    </rPh>
    <phoneticPr fontId="1"/>
  </si>
  <si>
    <t>ファイナンス・リース債務の返済支出</t>
    <rPh sb="10" eb="12">
      <t>サイム</t>
    </rPh>
    <rPh sb="13" eb="15">
      <t>ヘンサイ</t>
    </rPh>
    <rPh sb="15" eb="17">
      <t>シ</t>
    </rPh>
    <phoneticPr fontId="1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</si>
  <si>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</t>
    </rPh>
    <phoneticPr fontId="1"/>
  </si>
  <si>
    <t>基金積立資産取崩収入</t>
    <rPh sb="0" eb="2">
      <t>キキン</t>
    </rPh>
    <rPh sb="2" eb="4">
      <t>ツミタテ</t>
    </rPh>
    <rPh sb="4" eb="6">
      <t>シサン</t>
    </rPh>
    <rPh sb="6" eb="8">
      <t>トリクズ</t>
    </rPh>
    <rPh sb="8" eb="10">
      <t>シュウニュウ</t>
    </rPh>
    <phoneticPr fontId="1"/>
  </si>
  <si>
    <t>事業区分間長期借入金収入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1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</si>
  <si>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1"/>
  </si>
  <si>
    <t>事業区分間繰入金収入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</si>
  <si>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</si>
  <si>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</si>
  <si>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t>その他の活動による収入</t>
    <rPh sb="2" eb="3">
      <t>タ</t>
    </rPh>
    <rPh sb="4" eb="6">
      <t>カツドウ</t>
    </rPh>
    <rPh sb="9" eb="11">
      <t>シュウニュウ</t>
    </rPh>
    <phoneticPr fontId="1"/>
  </si>
  <si>
    <t>基金積立資産支出</t>
    <rPh sb="0" eb="2">
      <t>キキン</t>
    </rPh>
    <rPh sb="2" eb="4">
      <t>ツミタテ</t>
    </rPh>
    <rPh sb="4" eb="6">
      <t>シサン</t>
    </rPh>
    <rPh sb="6" eb="8">
      <t>シ</t>
    </rPh>
    <phoneticPr fontId="1"/>
  </si>
  <si>
    <t>積立資産支出</t>
    <rPh sb="0" eb="2">
      <t>ツミタテ</t>
    </rPh>
    <rPh sb="2" eb="4">
      <t>シサン</t>
    </rPh>
    <rPh sb="4" eb="6">
      <t>シ</t>
    </rPh>
    <phoneticPr fontId="1"/>
  </si>
  <si>
    <t>事業区分間長期貸付金支出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</t>
    </rPh>
    <phoneticPr fontId="1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</si>
  <si>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</t>
    </rPh>
    <phoneticPr fontId="1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</si>
  <si>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</t>
    </rPh>
    <phoneticPr fontId="1"/>
  </si>
  <si>
    <t>拠点区分間長期借入金返済支出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</t>
    </rPh>
    <phoneticPr fontId="1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</si>
  <si>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</t>
    </rPh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</si>
  <si>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</t>
    </rPh>
    <phoneticPr fontId="1"/>
  </si>
  <si>
    <t>その他の活動による支出</t>
    <rPh sb="2" eb="3">
      <t>タ</t>
    </rPh>
    <rPh sb="4" eb="6">
      <t>カツドウ</t>
    </rPh>
    <rPh sb="9" eb="11">
      <t>シ</t>
    </rPh>
    <phoneticPr fontId="1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</si>
  <si>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ゾン</t>
    </rPh>
    <rPh sb="7" eb="8">
      <t>トウ</t>
    </rPh>
    <rPh sb="11" eb="13">
      <t>シキン</t>
    </rPh>
    <rPh sb="13" eb="15">
      <t>ゲンショウ</t>
    </rPh>
    <rPh sb="15" eb="16">
      <t>ガク</t>
    </rPh>
    <phoneticPr fontId="1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</si>
  <si>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1"/>
  </si>
  <si>
    <t>事業区分間長期貸付金回収収入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1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</si>
  <si>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1"/>
  </si>
  <si>
    <t>長期運営資金借入金元金償還金支出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4">
      <t>ショウカンキン</t>
    </rPh>
    <rPh sb="14" eb="16">
      <t>シシュツ</t>
    </rPh>
    <phoneticPr fontId="1"/>
  </si>
  <si>
    <t>事業区分間長期借入金返済支出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</t>
    </rPh>
    <phoneticPr fontId="1"/>
  </si>
  <si>
    <t>事業活動支出計（2）</t>
    <rPh sb="0" eb="2">
      <t>ジギョウ</t>
    </rPh>
    <rPh sb="2" eb="4">
      <t>カツドウ</t>
    </rPh>
    <rPh sb="4" eb="6">
      <t>シ</t>
    </rPh>
    <rPh sb="6" eb="7">
      <t>ケイ</t>
    </rPh>
    <phoneticPr fontId="1"/>
  </si>
  <si>
    <t>事業活動資金収支差額（3）=（1）-（2）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</si>
  <si>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その他の活動支出計（８）</t>
    <rPh sb="2" eb="3">
      <t>タ</t>
    </rPh>
    <rPh sb="4" eb="6">
      <t>カツドウ</t>
    </rPh>
    <rPh sb="6" eb="8">
      <t>シ</t>
    </rPh>
    <rPh sb="8" eb="9">
      <t>ケイ</t>
    </rPh>
    <phoneticPr fontId="1"/>
  </si>
  <si>
    <t>事業活動による収支</t>
    <rPh sb="0" eb="2">
      <t>ジギョウ</t>
    </rPh>
    <rPh sb="2" eb="4">
      <t>カツドウ</t>
    </rPh>
    <rPh sb="7" eb="9">
      <t>シュウシ</t>
    </rPh>
    <phoneticPr fontId="1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</si>
  <si>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1"/>
  </si>
  <si>
    <t>支出</t>
    <rPh sb="0" eb="2">
      <t>シ</t>
    </rPh>
    <phoneticPr fontId="1"/>
  </si>
  <si>
    <t>予備費支出（１０）</t>
    <rPh sb="0" eb="3">
      <t>ヨビヒ</t>
    </rPh>
    <rPh sb="3" eb="5">
      <t>シ</t>
    </rPh>
    <phoneticPr fontId="1"/>
  </si>
  <si>
    <t>大区分</t>
    <rPh sb="0" eb="1">
      <t>ダイ</t>
    </rPh>
    <rPh sb="1" eb="3">
      <t>クブン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</si>
  <si>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</si>
  <si>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1">
      <t>ショウ</t>
    </rPh>
    <rPh sb="1" eb="3">
      <t>クブン</t>
    </rPh>
    <phoneticPr fontId="1"/>
  </si>
  <si>
    <t>事業費支出</t>
    <rPh sb="0" eb="3">
      <t>ジギョウヒ</t>
    </rPh>
    <rPh sb="3" eb="5">
      <t>シ</t>
    </rPh>
    <phoneticPr fontId="1"/>
  </si>
  <si>
    <t>事務費支出</t>
    <rPh sb="0" eb="3">
      <t>ジムヒ</t>
    </rPh>
    <rPh sb="3" eb="5">
      <t>シ</t>
    </rPh>
    <phoneticPr fontId="1"/>
  </si>
  <si>
    <t>　　　　　　　（自）平成２７年４月１日　（至）平成２８年３月３１日</t>
    <rPh sb="8" eb="9">
      <t>ジ</t>
    </rPh>
    <rPh sb="10" eb="12">
      <t>ヘイセイ</t>
    </rPh>
    <rPh sb="14" eb="15">
      <t>ネン</t>
    </rPh>
    <rPh sb="16" eb="17">
      <t>ツキ</t>
    </rPh>
    <rPh sb="18" eb="19">
      <t>ヒ</t>
    </rPh>
    <rPh sb="21" eb="22">
      <t>イタル</t>
    </rPh>
    <rPh sb="23" eb="25">
      <t>ヘイセイ</t>
    </rPh>
    <rPh sb="27" eb="28">
      <t>ネン</t>
    </rPh>
    <rPh sb="29" eb="30">
      <t>ツキ</t>
    </rPh>
    <rPh sb="32" eb="33">
      <t>ヒ</t>
    </rPh>
    <phoneticPr fontId="1"/>
  </si>
  <si>
    <t>勘定科目</t>
    <rPh sb="0" eb="2">
      <t>カンジョウ</t>
    </rPh>
    <rPh sb="2" eb="4">
      <t>カモク</t>
    </rPh>
    <phoneticPr fontId="1"/>
  </si>
  <si>
    <t>単位：千円</t>
    <rPh sb="0" eb="2">
      <t>タンイ</t>
    </rPh>
    <rPh sb="3" eb="5">
      <t>センエン</t>
    </rPh>
    <phoneticPr fontId="1"/>
  </si>
  <si>
    <t>その他の活動による収支</t>
    <rPh sb="2" eb="3">
      <t>タ</t>
    </rPh>
    <rPh sb="4" eb="6">
      <t>カツドウ</t>
    </rPh>
    <rPh sb="9" eb="11">
      <t>シュウシ</t>
    </rPh>
    <phoneticPr fontId="1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</si>
  <si>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1"/>
  </si>
  <si>
    <t>その他の活動資金収支差額（９）＝（７）-（８）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</si>
  <si>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</si>
  <si>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</si>
  <si>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</si>
  <si>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差異</t>
    <rPh sb="0" eb="2">
      <t>サイ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</si>
  <si>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</si>
  <si>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公益事業</t>
    <rPh sb="0" eb="2">
      <t>コウエキ</t>
    </rPh>
    <rPh sb="2" eb="4">
      <t>ジギョウ</t>
    </rPh>
    <phoneticPr fontId="1"/>
  </si>
  <si>
    <t>合計</t>
    <rPh sb="0" eb="2">
      <t>ゴウケイ</t>
    </rPh>
    <phoneticPr fontId="1"/>
  </si>
  <si>
    <t>法人合計</t>
    <rPh sb="0" eb="2">
      <t>ホウジン</t>
    </rPh>
    <rPh sb="2" eb="4">
      <t>ゴウケイ</t>
    </rPh>
    <phoneticPr fontId="1"/>
  </si>
  <si>
    <r>
      <t>　　　　　平成２７年度　社会福祉法人国見町社会福祉協議会資金収支内訳表　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5" eb="7">
      <t>ヘイセイ</t>
    </rPh>
    <rPh sb="9" eb="11">
      <t>ネンド</t>
    </rPh>
    <rPh sb="12" eb="28">
      <t>ホウジンシャ</t>
    </rPh>
    <rPh sb="28" eb="30">
      <t>シキン</t>
    </rPh>
    <rPh sb="30" eb="32">
      <t>シュウシ</t>
    </rPh>
    <rPh sb="32" eb="34">
      <t>ウチワケ</t>
    </rPh>
    <rPh sb="34" eb="35">
      <t>ヒョウ</t>
    </rPh>
    <phoneticPr fontId="1"/>
  </si>
  <si>
    <t>当期資金収支差額合計（1０）=（3）+（6）+（9）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"/>
  </si>
  <si>
    <t>前期末支払資金残高（1１）</t>
    <rPh sb="0" eb="3">
      <t>ゼンキマツ</t>
    </rPh>
    <rPh sb="3" eb="5">
      <t>シハライ</t>
    </rPh>
    <rPh sb="5" eb="7">
      <t>シキン</t>
    </rPh>
    <rPh sb="7" eb="9">
      <t>ザンダカ</t>
    </rPh>
    <phoneticPr fontId="1"/>
  </si>
  <si>
    <t>当期末支払資金残高（1０）+（1１）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1"/>
  </si>
  <si>
    <t>様式第１号の２様式</t>
    <phoneticPr fontId="1"/>
  </si>
  <si>
    <r>
      <t>　　　　　平成２７年度　社会福祉法人国見町社会福祉協議会資金収支計算書　　　　(法人全体）　　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5" eb="7">
      <t>ヘイセイ</t>
    </rPh>
    <rPh sb="9" eb="11">
      <t>ネンド</t>
    </rPh>
    <rPh sb="12" eb="28">
      <t>ホウジンシャ</t>
    </rPh>
    <rPh sb="28" eb="30">
      <t>シキン</t>
    </rPh>
    <rPh sb="30" eb="32">
      <t>シュウシ</t>
    </rPh>
    <rPh sb="32" eb="35">
      <t>ケイサンショ</t>
    </rPh>
    <rPh sb="40" eb="42">
      <t>ホウジン</t>
    </rPh>
    <rPh sb="42" eb="43">
      <t>ゼン</t>
    </rPh>
    <rPh sb="43" eb="44">
      <t>タイ</t>
    </rPh>
    <phoneticPr fontId="1"/>
  </si>
  <si>
    <t>支出</t>
    <rPh sb="0" eb="2">
      <t>シシュツ</t>
    </rPh>
    <phoneticPr fontId="1"/>
  </si>
  <si>
    <t>　　　　　　　　　様式第１号の１様式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</si>
</sst>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>
      <alignment vertical="center"/>
    </xf>
    <xf numFmtId="38" fontId="4" fillId="0" borderId="0" xfId="0" applyNumberFormat="1" applyFont="1" applyBorder="1">
      <alignment vertical="center"/>
    </xf>
    <xf numFmtId="0" fontId="7" fillId="0" borderId="20" xfId="0" applyFont="1" applyBorder="1" applyAlignment="1">
      <alignment vertical="top" textRotation="255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textRotation="255" wrapText="1"/>
    </xf>
    <xf numFmtId="0" fontId="7" fillId="0" borderId="0" xfId="0" applyFont="1" applyBorder="1" applyAlignment="1">
      <alignment vertical="top" textRotation="255" wrapText="1"/>
    </xf>
    <xf numFmtId="0" fontId="2" fillId="0" borderId="0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 wrapText="1"/>
    </xf>
    <xf numFmtId="0" fontId="5" fillId="0" borderId="22" xfId="0" applyFont="1" applyBorder="1" applyAlignment="1">
      <alignment vertical="center" textRotation="255" wrapText="1"/>
    </xf>
    <xf numFmtId="0" fontId="7" fillId="0" borderId="22" xfId="0" applyFont="1" applyBorder="1" applyAlignment="1">
      <alignment vertical="top" textRotation="255" wrapText="1"/>
    </xf>
    <xf numFmtId="0" fontId="7" fillId="0" borderId="1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38" fontId="4" fillId="0" borderId="0" xfId="1" applyFont="1">
      <alignment vertical="center"/>
    </xf>
    <xf numFmtId="38" fontId="6" fillId="0" borderId="0" xfId="1" applyFo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8" fontId="11" fillId="0" borderId="1" xfId="0" applyNumberFormat="1" applyFont="1" applyBorder="1">
      <alignment vertical="center"/>
    </xf>
    <xf numFmtId="38" fontId="13" fillId="0" borderId="1" xfId="1" applyFont="1" applyBorder="1">
      <alignment vertical="center"/>
    </xf>
    <xf numFmtId="38" fontId="13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vertical="top" wrapText="1"/>
    </xf>
    <xf numFmtId="38" fontId="12" fillId="0" borderId="1" xfId="0" applyNumberFormat="1" applyFont="1" applyBorder="1">
      <alignment vertical="center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38" fontId="13" fillId="0" borderId="13" xfId="1" applyFont="1" applyBorder="1">
      <alignment vertical="center"/>
    </xf>
    <xf numFmtId="38" fontId="13" fillId="0" borderId="13" xfId="0" applyNumberFormat="1" applyFont="1" applyBorder="1">
      <alignment vertical="center"/>
    </xf>
    <xf numFmtId="38" fontId="11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8" fontId="4" fillId="0" borderId="0" xfId="1" applyFont="1" applyBorder="1">
      <alignment vertical="center"/>
    </xf>
    <xf numFmtId="0" fontId="5" fillId="0" borderId="7" xfId="0" applyFont="1" applyFill="1" applyBorder="1" applyAlignment="1">
      <alignment vertical="center" wrapText="1"/>
    </xf>
    <xf numFmtId="38" fontId="11" fillId="0" borderId="28" xfId="0" applyNumberFormat="1" applyFont="1" applyBorder="1">
      <alignment vertical="center"/>
    </xf>
    <xf numFmtId="38" fontId="11" fillId="0" borderId="32" xfId="0" applyNumberFormat="1" applyFont="1" applyBorder="1">
      <alignment vertical="center"/>
    </xf>
    <xf numFmtId="0" fontId="10" fillId="0" borderId="1" xfId="0" applyFont="1" applyFill="1" applyBorder="1" applyAlignment="1">
      <alignment vertical="top" wrapText="1"/>
    </xf>
    <xf numFmtId="0" fontId="6" fillId="0" borderId="24" xfId="0" applyFont="1" applyBorder="1" applyAlignment="1">
      <alignment vertical="center" textRotation="255" wrapText="1"/>
    </xf>
    <xf numFmtId="0" fontId="2" fillId="0" borderId="18" xfId="0" applyFont="1" applyBorder="1" applyAlignment="1">
      <alignment vertical="top" textRotation="255" wrapText="1"/>
    </xf>
    <xf numFmtId="38" fontId="11" fillId="0" borderId="38" xfId="0" applyNumberFormat="1" applyFont="1" applyBorder="1">
      <alignment vertical="center"/>
    </xf>
    <xf numFmtId="38" fontId="12" fillId="0" borderId="28" xfId="0" applyNumberFormat="1" applyFont="1" applyBorder="1">
      <alignment vertical="center"/>
    </xf>
    <xf numFmtId="38" fontId="12" fillId="0" borderId="39" xfId="0" applyNumberFormat="1" applyFont="1" applyBorder="1">
      <alignment vertical="center"/>
    </xf>
    <xf numFmtId="0" fontId="10" fillId="0" borderId="1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38" fontId="12" fillId="0" borderId="1" xfId="1" applyFont="1" applyBorder="1">
      <alignment vertical="center"/>
    </xf>
    <xf numFmtId="0" fontId="7" fillId="0" borderId="13" xfId="0" applyFont="1" applyFill="1" applyBorder="1" applyAlignment="1">
      <alignment vertical="center" wrapText="1"/>
    </xf>
    <xf numFmtId="38" fontId="11" fillId="0" borderId="13" xfId="0" applyNumberFormat="1" applyFont="1" applyBorder="1">
      <alignment vertical="center"/>
    </xf>
    <xf numFmtId="0" fontId="10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center" wrapText="1"/>
    </xf>
    <xf numFmtId="38" fontId="11" fillId="0" borderId="7" xfId="1" applyFont="1" applyBorder="1">
      <alignment vertical="center"/>
    </xf>
    <xf numFmtId="38" fontId="11" fillId="0" borderId="7" xfId="0" applyNumberFormat="1" applyFont="1" applyBorder="1">
      <alignment vertical="center"/>
    </xf>
    <xf numFmtId="38" fontId="11" fillId="0" borderId="39" xfId="0" applyNumberFormat="1" applyFont="1" applyBorder="1">
      <alignment vertical="center"/>
    </xf>
    <xf numFmtId="0" fontId="7" fillId="0" borderId="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38" fontId="11" fillId="0" borderId="46" xfId="0" applyNumberFormat="1" applyFont="1" applyBorder="1">
      <alignment vertical="center"/>
    </xf>
    <xf numFmtId="0" fontId="2" fillId="0" borderId="25" xfId="0" applyFont="1" applyBorder="1" applyAlignment="1">
      <alignment vertical="center" wrapText="1"/>
    </xf>
    <xf numFmtId="0" fontId="10" fillId="0" borderId="48" xfId="0" applyFont="1" applyFill="1" applyBorder="1" applyAlignment="1">
      <alignment vertical="center" wrapText="1"/>
    </xf>
    <xf numFmtId="38" fontId="13" fillId="0" borderId="7" xfId="1" applyFont="1" applyBorder="1">
      <alignment vertical="center"/>
    </xf>
    <xf numFmtId="38" fontId="13" fillId="0" borderId="7" xfId="0" applyNumberFormat="1" applyFont="1" applyBorder="1">
      <alignment vertical="center"/>
    </xf>
    <xf numFmtId="0" fontId="7" fillId="0" borderId="49" xfId="0" applyFont="1" applyBorder="1" applyAlignment="1">
      <alignment vertical="top" wrapText="1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1" fillId="0" borderId="1" xfId="1" applyNumberFormat="1" applyFont="1" applyBorder="1">
      <alignment vertical="center"/>
    </xf>
    <xf numFmtId="38" fontId="11" fillId="0" borderId="33" xfId="0" applyNumberFormat="1" applyFont="1" applyBorder="1">
      <alignment vertical="center"/>
    </xf>
    <xf numFmtId="38" fontId="11" fillId="0" borderId="34" xfId="0" applyNumberFormat="1" applyFont="1" applyBorder="1">
      <alignment vertical="center"/>
    </xf>
    <xf numFmtId="0" fontId="7" fillId="0" borderId="13" xfId="0" applyFont="1" applyFill="1" applyBorder="1" applyAlignment="1">
      <alignment vertical="top" wrapText="1"/>
    </xf>
    <xf numFmtId="38" fontId="12" fillId="0" borderId="13" xfId="0" applyNumberFormat="1" applyFont="1" applyBorder="1">
      <alignment vertical="center"/>
    </xf>
    <xf numFmtId="0" fontId="5" fillId="0" borderId="7" xfId="0" applyFont="1" applyFill="1" applyBorder="1" applyAlignment="1">
      <alignment vertical="top" wrapText="1"/>
    </xf>
    <xf numFmtId="38" fontId="13" fillId="0" borderId="28" xfId="1" applyFont="1" applyBorder="1">
      <alignment vertical="center"/>
    </xf>
    <xf numFmtId="38" fontId="13" fillId="0" borderId="28" xfId="0" applyNumberFormat="1" applyFont="1" applyBorder="1">
      <alignment vertical="center"/>
    </xf>
    <xf numFmtId="38" fontId="13" fillId="0" borderId="39" xfId="0" applyNumberFormat="1" applyFont="1" applyBorder="1">
      <alignment vertical="center"/>
    </xf>
    <xf numFmtId="0" fontId="7" fillId="0" borderId="7" xfId="0" applyFont="1" applyFill="1" applyBorder="1" applyAlignment="1">
      <alignment vertical="top" wrapText="1"/>
    </xf>
    <xf numFmtId="38" fontId="11" fillId="0" borderId="32" xfId="1" applyFont="1" applyBorder="1">
      <alignment vertical="center"/>
    </xf>
    <xf numFmtId="38" fontId="11" fillId="0" borderId="54" xfId="0" applyNumberFormat="1" applyFont="1" applyBorder="1">
      <alignment vertical="center"/>
    </xf>
    <xf numFmtId="38" fontId="11" fillId="0" borderId="1" xfId="1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38" fontId="11" fillId="0" borderId="7" xfId="1" applyFont="1" applyFill="1" applyBorder="1" applyAlignment="1">
      <alignment vertical="center" wrapText="1"/>
    </xf>
    <xf numFmtId="38" fontId="11" fillId="0" borderId="7" xfId="1" applyFont="1" applyFill="1" applyBorder="1" applyAlignment="1">
      <alignment horizontal="right" vertical="center" wrapText="1"/>
    </xf>
    <xf numFmtId="38" fontId="11" fillId="0" borderId="1" xfId="1" applyFont="1" applyFill="1" applyBorder="1" applyAlignment="1">
      <alignment horizontal="right" vertical="top" wrapText="1"/>
    </xf>
    <xf numFmtId="38" fontId="11" fillId="0" borderId="1" xfId="1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vertical="center" wrapText="1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38" fontId="11" fillId="0" borderId="0" xfId="1" applyFont="1" applyFill="1" applyAlignment="1">
      <alignment horizontal="center" vertical="center" wrapText="1"/>
    </xf>
    <xf numFmtId="38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14" fillId="0" borderId="1" xfId="0" applyNumberFormat="1" applyFont="1" applyBorder="1">
      <alignment vertical="center"/>
    </xf>
    <xf numFmtId="38" fontId="11" fillId="0" borderId="13" xfId="1" applyFont="1" applyFill="1" applyBorder="1" applyAlignment="1">
      <alignment vertical="center" wrapText="1"/>
    </xf>
    <xf numFmtId="38" fontId="14" fillId="0" borderId="13" xfId="0" applyNumberFormat="1" applyFont="1" applyBorder="1">
      <alignment vertical="center"/>
    </xf>
    <xf numFmtId="38" fontId="14" fillId="0" borderId="7" xfId="0" applyNumberFormat="1" applyFont="1" applyBorder="1">
      <alignment vertical="center"/>
    </xf>
    <xf numFmtId="38" fontId="14" fillId="0" borderId="7" xfId="1" applyFont="1" applyBorder="1">
      <alignment vertical="center"/>
    </xf>
    <xf numFmtId="38" fontId="11" fillId="0" borderId="0" xfId="1" applyFont="1" applyBorder="1" applyAlignment="1">
      <alignment horizontal="center" vertical="center"/>
    </xf>
    <xf numFmtId="38" fontId="14" fillId="0" borderId="0" xfId="1" applyFont="1" applyBorder="1">
      <alignment vertical="center"/>
    </xf>
    <xf numFmtId="38" fontId="14" fillId="0" borderId="0" xfId="0" applyNumberFormat="1" applyFont="1" applyBorder="1">
      <alignment vertical="center"/>
    </xf>
    <xf numFmtId="38" fontId="11" fillId="0" borderId="0" xfId="1" applyFont="1" applyFill="1" applyAlignment="1">
      <alignment vertical="center" wrapText="1"/>
    </xf>
    <xf numFmtId="38" fontId="11" fillId="0" borderId="13" xfId="1" applyNumberFormat="1" applyFont="1" applyBorder="1">
      <alignment vertical="center"/>
    </xf>
    <xf numFmtId="38" fontId="11" fillId="0" borderId="42" xfId="0" applyNumberFormat="1" applyFont="1" applyFill="1" applyBorder="1" applyAlignment="1">
      <alignment vertical="center" wrapText="1"/>
    </xf>
    <xf numFmtId="38" fontId="11" fillId="0" borderId="7" xfId="1" applyNumberFormat="1" applyFont="1" applyBorder="1">
      <alignment vertical="center"/>
    </xf>
    <xf numFmtId="38" fontId="11" fillId="0" borderId="43" xfId="0" applyNumberFormat="1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38" fontId="11" fillId="0" borderId="42" xfId="0" applyNumberFormat="1" applyFont="1" applyFill="1" applyBorder="1" applyAlignment="1">
      <alignment horizontal="right" vertical="center" wrapText="1"/>
    </xf>
    <xf numFmtId="0" fontId="11" fillId="0" borderId="42" xfId="0" applyFont="1" applyFill="1" applyBorder="1" applyAlignment="1">
      <alignment vertical="center" wrapText="1"/>
    </xf>
    <xf numFmtId="38" fontId="14" fillId="0" borderId="42" xfId="1" applyFont="1" applyBorder="1">
      <alignment vertical="center"/>
    </xf>
    <xf numFmtId="38" fontId="14" fillId="0" borderId="42" xfId="0" applyNumberFormat="1" applyFont="1" applyBorder="1">
      <alignment vertical="center"/>
    </xf>
    <xf numFmtId="38" fontId="11" fillId="0" borderId="55" xfId="1" applyFont="1" applyFill="1" applyBorder="1" applyAlignment="1">
      <alignment vertical="center" wrapText="1"/>
    </xf>
    <xf numFmtId="38" fontId="11" fillId="0" borderId="53" xfId="0" applyNumberFormat="1" applyFont="1" applyFill="1" applyBorder="1" applyAlignment="1">
      <alignment vertical="center" wrapText="1"/>
    </xf>
    <xf numFmtId="38" fontId="11" fillId="0" borderId="55" xfId="1" applyNumberFormat="1" applyFont="1" applyBorder="1">
      <alignment vertical="center"/>
    </xf>
    <xf numFmtId="38" fontId="11" fillId="0" borderId="1" xfId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8" fontId="14" fillId="0" borderId="55" xfId="0" applyNumberFormat="1" applyFont="1" applyBorder="1">
      <alignment vertical="center"/>
    </xf>
    <xf numFmtId="38" fontId="11" fillId="0" borderId="56" xfId="0" applyNumberFormat="1" applyFont="1" applyFill="1" applyBorder="1" applyAlignment="1">
      <alignment vertical="center" wrapText="1"/>
    </xf>
    <xf numFmtId="38" fontId="11" fillId="0" borderId="57" xfId="0" applyNumberFormat="1" applyFont="1" applyFill="1" applyBorder="1" applyAlignment="1">
      <alignment vertical="center" wrapText="1"/>
    </xf>
    <xf numFmtId="38" fontId="11" fillId="0" borderId="56" xfId="0" applyNumberFormat="1" applyFont="1" applyFill="1" applyBorder="1" applyAlignment="1">
      <alignment horizontal="right" vertical="center" wrapText="1"/>
    </xf>
    <xf numFmtId="38" fontId="14" fillId="0" borderId="56" xfId="0" applyNumberFormat="1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5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38" fontId="11" fillId="0" borderId="1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38" fontId="14" fillId="0" borderId="1" xfId="1" applyFont="1" applyFill="1" applyBorder="1" applyAlignment="1">
      <alignment vertical="center" wrapText="1"/>
    </xf>
    <xf numFmtId="38" fontId="11" fillId="0" borderId="42" xfId="1" applyFont="1" applyFill="1" applyBorder="1" applyAlignment="1">
      <alignment vertical="center" wrapText="1"/>
    </xf>
    <xf numFmtId="38" fontId="11" fillId="0" borderId="43" xfId="1" applyFont="1" applyFill="1" applyBorder="1" applyAlignment="1">
      <alignment vertical="center" wrapText="1"/>
    </xf>
    <xf numFmtId="38" fontId="11" fillId="0" borderId="26" xfId="1" applyFont="1" applyFill="1" applyBorder="1" applyAlignment="1">
      <alignment horizontal="right" vertical="center" wrapText="1"/>
    </xf>
    <xf numFmtId="38" fontId="11" fillId="0" borderId="53" xfId="1" applyFont="1" applyFill="1" applyBorder="1" applyAlignment="1">
      <alignment vertical="center" wrapText="1"/>
    </xf>
    <xf numFmtId="38" fontId="11" fillId="0" borderId="59" xfId="0" applyNumberFormat="1" applyFont="1" applyBorder="1" applyAlignment="1">
      <alignment vertical="center"/>
    </xf>
    <xf numFmtId="38" fontId="11" fillId="0" borderId="59" xfId="1" applyFont="1" applyBorder="1" applyAlignment="1">
      <alignment vertical="center"/>
    </xf>
    <xf numFmtId="38" fontId="11" fillId="0" borderId="60" xfId="0" applyNumberFormat="1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center" vertical="top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F1" zoomScale="90" zoomScaleNormal="90" workbookViewId="0">
      <selection activeCell="F1" sqref="F1"/>
    </sheetView>
  </sheetViews>
  <sheetFormatPr defaultRowHeight="18.75" x14ac:dyDescent="0.15"/>
  <cols>
    <col min="1" max="2" width="6.25" hidden="1" customWidth="1"/>
    <col min="3" max="3" width="30.625" style="4" hidden="1" customWidth="1"/>
    <col min="4" max="5" width="30.625" style="10" hidden="1" customWidth="1"/>
    <col min="6" max="7" width="4.125" style="10" customWidth="1"/>
    <col min="8" max="8" width="40.75" style="13" customWidth="1"/>
    <col min="9" max="9" width="34" style="14" customWidth="1"/>
    <col min="10" max="10" width="35.5" style="16" customWidth="1"/>
    <col min="11" max="11" width="23.625" style="29" customWidth="1"/>
    <col min="12" max="13" width="23.625" style="17" customWidth="1"/>
  </cols>
  <sheetData>
    <row r="1" spans="1:13" ht="22.5" customHeight="1" x14ac:dyDescent="0.15">
      <c r="A1" s="192"/>
      <c r="B1" s="193"/>
      <c r="C1" s="193"/>
      <c r="D1" s="193"/>
      <c r="E1" s="193"/>
      <c r="F1" s="44"/>
      <c r="G1" s="44"/>
      <c r="H1" s="194" t="s">
        <v>99</v>
      </c>
      <c r="I1" s="194"/>
      <c r="J1" s="194"/>
      <c r="K1" s="194"/>
      <c r="L1" s="194"/>
      <c r="M1" s="194"/>
    </row>
    <row r="2" spans="1:13" ht="20.100000000000001" customHeight="1" x14ac:dyDescent="0.15">
      <c r="A2" s="195"/>
      <c r="B2" s="195"/>
      <c r="C2" s="195"/>
      <c r="D2" s="195"/>
      <c r="E2" s="195"/>
      <c r="F2" s="45"/>
      <c r="G2" s="45"/>
      <c r="H2" s="196" t="s">
        <v>80</v>
      </c>
      <c r="I2" s="196"/>
      <c r="J2" s="196"/>
      <c r="K2" s="29" t="s">
        <v>101</v>
      </c>
    </row>
    <row r="3" spans="1:13" ht="20.100000000000001" customHeight="1" thickBot="1" x14ac:dyDescent="0.2">
      <c r="A3" s="45"/>
      <c r="B3" s="45"/>
      <c r="C3" s="45"/>
      <c r="D3" s="45"/>
      <c r="E3" s="45"/>
      <c r="F3" s="45"/>
      <c r="G3" s="45"/>
      <c r="H3" s="11"/>
      <c r="I3" s="46"/>
      <c r="J3" s="15"/>
      <c r="M3" t="s">
        <v>82</v>
      </c>
    </row>
    <row r="4" spans="1:13" ht="24.95" customHeight="1" thickBot="1" x14ac:dyDescent="0.2">
      <c r="A4" s="1"/>
      <c r="B4" s="1"/>
      <c r="C4" s="48" t="s">
        <v>0</v>
      </c>
      <c r="D4" s="5" t="s">
        <v>1</v>
      </c>
      <c r="E4" s="50" t="s">
        <v>2</v>
      </c>
      <c r="F4" s="20"/>
      <c r="G4" s="49"/>
      <c r="H4" s="63" t="s">
        <v>75</v>
      </c>
      <c r="I4" s="32" t="s">
        <v>76</v>
      </c>
      <c r="J4" s="33" t="s">
        <v>77</v>
      </c>
      <c r="K4" s="82" t="s">
        <v>87</v>
      </c>
      <c r="L4" s="83" t="s">
        <v>88</v>
      </c>
      <c r="M4" s="83" t="s">
        <v>89</v>
      </c>
    </row>
    <row r="5" spans="1:13" ht="24.95" customHeight="1" thickBot="1" x14ac:dyDescent="0.2">
      <c r="A5" s="197" t="s">
        <v>3</v>
      </c>
      <c r="B5" s="197" t="s">
        <v>4</v>
      </c>
      <c r="C5" s="2" t="s">
        <v>5</v>
      </c>
      <c r="D5" s="6"/>
      <c r="E5" s="8"/>
      <c r="F5" s="179" t="s">
        <v>71</v>
      </c>
      <c r="G5" s="198" t="s">
        <v>4</v>
      </c>
      <c r="H5" s="55" t="s">
        <v>5</v>
      </c>
      <c r="I5" s="32"/>
      <c r="J5" s="33"/>
      <c r="K5" s="84">
        <v>3457000</v>
      </c>
      <c r="L5" s="34">
        <v>3457000</v>
      </c>
      <c r="M5" s="34">
        <f>SUM(L5-K5)</f>
        <v>0</v>
      </c>
    </row>
    <row r="6" spans="1:13" ht="24.95" customHeight="1" thickBot="1" x14ac:dyDescent="0.2">
      <c r="A6" s="197"/>
      <c r="B6" s="197"/>
      <c r="C6" s="3" t="s">
        <v>6</v>
      </c>
      <c r="D6" s="7"/>
      <c r="E6" s="9"/>
      <c r="F6" s="179"/>
      <c r="G6" s="198"/>
      <c r="H6" s="31" t="s">
        <v>6</v>
      </c>
      <c r="I6" s="32"/>
      <c r="J6" s="62"/>
      <c r="K6" s="43">
        <v>2200000</v>
      </c>
      <c r="L6" s="34">
        <v>2218700</v>
      </c>
      <c r="M6" s="34">
        <f t="shared" ref="M6:M11" si="0">SUM(L6-K6)</f>
        <v>18700</v>
      </c>
    </row>
    <row r="7" spans="1:13" ht="24.95" customHeight="1" thickBot="1" x14ac:dyDescent="0.2">
      <c r="A7" s="197"/>
      <c r="B7" s="197"/>
      <c r="C7" s="3" t="s">
        <v>7</v>
      </c>
      <c r="D7" s="7"/>
      <c r="E7" s="9"/>
      <c r="F7" s="179"/>
      <c r="G7" s="198"/>
      <c r="H7" s="55" t="s">
        <v>7</v>
      </c>
      <c r="I7" s="32"/>
      <c r="J7" s="33"/>
      <c r="K7" s="43">
        <v>13319000</v>
      </c>
      <c r="L7" s="34">
        <v>13319590</v>
      </c>
      <c r="M7" s="34">
        <f t="shared" si="0"/>
        <v>590</v>
      </c>
    </row>
    <row r="8" spans="1:13" ht="24.95" customHeight="1" thickBot="1" x14ac:dyDescent="0.2">
      <c r="A8" s="197"/>
      <c r="B8" s="197"/>
      <c r="C8" s="3" t="s">
        <v>8</v>
      </c>
      <c r="D8" s="7"/>
      <c r="E8" s="9"/>
      <c r="F8" s="179"/>
      <c r="G8" s="22"/>
      <c r="H8" s="55" t="s">
        <v>8</v>
      </c>
      <c r="I8" s="32"/>
      <c r="J8" s="33"/>
      <c r="K8" s="34">
        <v>26336000</v>
      </c>
      <c r="L8" s="34">
        <v>26131232</v>
      </c>
      <c r="M8" s="34">
        <f t="shared" si="0"/>
        <v>-204768</v>
      </c>
    </row>
    <row r="9" spans="1:13" ht="24.95" customHeight="1" thickBot="1" x14ac:dyDescent="0.2">
      <c r="A9" s="197"/>
      <c r="B9" s="197"/>
      <c r="C9" s="3" t="s">
        <v>9</v>
      </c>
      <c r="D9" s="7"/>
      <c r="E9" s="9"/>
      <c r="F9" s="179"/>
      <c r="G9" s="22"/>
      <c r="H9" s="55" t="s">
        <v>9</v>
      </c>
      <c r="I9" s="32"/>
      <c r="J9" s="33"/>
      <c r="K9" s="35">
        <v>0</v>
      </c>
      <c r="L9" s="36">
        <v>0</v>
      </c>
      <c r="M9" s="36">
        <f t="shared" si="0"/>
        <v>0</v>
      </c>
    </row>
    <row r="10" spans="1:13" ht="24.95" customHeight="1" thickBot="1" x14ac:dyDescent="0.2">
      <c r="A10" s="197"/>
      <c r="B10" s="197"/>
      <c r="C10" s="3" t="s">
        <v>11</v>
      </c>
      <c r="D10" s="7"/>
      <c r="E10" s="9"/>
      <c r="F10" s="179"/>
      <c r="G10" s="22"/>
      <c r="H10" s="31" t="s">
        <v>11</v>
      </c>
      <c r="I10" s="32"/>
      <c r="J10" s="33"/>
      <c r="K10" s="35">
        <v>0</v>
      </c>
      <c r="L10" s="36"/>
      <c r="M10" s="36"/>
    </row>
    <row r="11" spans="1:13" ht="24.95" customHeight="1" thickBot="1" x14ac:dyDescent="0.2">
      <c r="A11" s="197"/>
      <c r="B11" s="197"/>
      <c r="C11" s="3" t="s">
        <v>12</v>
      </c>
      <c r="D11" s="7"/>
      <c r="E11" s="9"/>
      <c r="F11" s="179"/>
      <c r="G11" s="22"/>
      <c r="H11" s="55" t="s">
        <v>34</v>
      </c>
      <c r="I11" s="32"/>
      <c r="J11" s="33"/>
      <c r="K11" s="43">
        <v>139496000</v>
      </c>
      <c r="L11" s="34">
        <v>140496542</v>
      </c>
      <c r="M11" s="34">
        <f t="shared" si="0"/>
        <v>1000542</v>
      </c>
    </row>
    <row r="12" spans="1:13" ht="24.95" customHeight="1" thickBot="1" x14ac:dyDescent="0.2">
      <c r="F12" s="179"/>
      <c r="G12" s="22"/>
      <c r="H12" s="37" t="s">
        <v>35</v>
      </c>
      <c r="I12" s="32"/>
      <c r="J12" s="62"/>
      <c r="K12" s="34">
        <v>601000</v>
      </c>
      <c r="L12" s="34">
        <v>609280</v>
      </c>
      <c r="M12" s="34">
        <f t="shared" ref="M12:M20" si="1">SUM(L12-K12)</f>
        <v>8280</v>
      </c>
    </row>
    <row r="13" spans="1:13" ht="24.95" customHeight="1" thickBot="1" x14ac:dyDescent="0.2">
      <c r="F13" s="179"/>
      <c r="G13" s="22"/>
      <c r="H13" s="55" t="s">
        <v>10</v>
      </c>
      <c r="I13" s="32"/>
      <c r="J13" s="33"/>
      <c r="K13" s="35">
        <v>0</v>
      </c>
      <c r="L13" s="36"/>
      <c r="M13" s="36"/>
    </row>
    <row r="14" spans="1:13" ht="24.95" customHeight="1" thickBot="1" x14ac:dyDescent="0.2">
      <c r="F14" s="179"/>
      <c r="G14" s="22"/>
      <c r="H14" s="55" t="s">
        <v>13</v>
      </c>
      <c r="I14" s="32"/>
      <c r="J14" s="62"/>
      <c r="K14" s="35">
        <v>0</v>
      </c>
      <c r="L14" s="36"/>
      <c r="M14" s="36"/>
    </row>
    <row r="15" spans="1:13" ht="24.95" customHeight="1" thickBot="1" x14ac:dyDescent="0.2">
      <c r="F15" s="179"/>
      <c r="G15" s="22"/>
      <c r="H15" s="31" t="s">
        <v>33</v>
      </c>
      <c r="I15" s="32"/>
      <c r="J15" s="62"/>
      <c r="K15" s="35">
        <v>0</v>
      </c>
      <c r="L15" s="36"/>
      <c r="M15" s="36"/>
    </row>
    <row r="16" spans="1:13" ht="24.95" customHeight="1" thickBot="1" x14ac:dyDescent="0.2">
      <c r="F16" s="179"/>
      <c r="G16" s="22"/>
      <c r="H16" s="31" t="s">
        <v>14</v>
      </c>
      <c r="I16" s="32"/>
      <c r="J16" s="62"/>
      <c r="K16" s="34">
        <v>73000</v>
      </c>
      <c r="L16" s="34">
        <v>76971</v>
      </c>
      <c r="M16" s="34">
        <f t="shared" si="1"/>
        <v>3971</v>
      </c>
    </row>
    <row r="17" spans="6:13" ht="24.95" customHeight="1" thickBot="1" x14ac:dyDescent="0.2">
      <c r="F17" s="179"/>
      <c r="G17" s="22"/>
      <c r="H17" s="55" t="s">
        <v>26</v>
      </c>
      <c r="I17" s="32"/>
      <c r="J17" s="62"/>
      <c r="K17" s="34">
        <v>304000</v>
      </c>
      <c r="L17" s="34">
        <v>296346</v>
      </c>
      <c r="M17" s="34">
        <f t="shared" si="1"/>
        <v>-7654</v>
      </c>
    </row>
    <row r="18" spans="6:13" ht="24.95" customHeight="1" thickBot="1" x14ac:dyDescent="0.2">
      <c r="F18" s="179"/>
      <c r="G18" s="22"/>
      <c r="H18" s="87" t="s">
        <v>36</v>
      </c>
      <c r="I18" s="39"/>
      <c r="J18" s="67"/>
      <c r="K18" s="88"/>
      <c r="L18" s="88"/>
      <c r="M18" s="88"/>
    </row>
    <row r="19" spans="6:13" ht="24.95" customHeight="1" thickTop="1" thickBot="1" x14ac:dyDescent="0.2">
      <c r="F19" s="191"/>
      <c r="G19" s="19"/>
      <c r="H19" s="188" t="s">
        <v>37</v>
      </c>
      <c r="I19" s="189"/>
      <c r="J19" s="190"/>
      <c r="K19" s="53">
        <f>SUM(K5+K6+K7+K8+K9+K10+K11+K12+K14+K16+K17)</f>
        <v>185786000</v>
      </c>
      <c r="L19" s="53">
        <f>SUM(L5+L6+L7+L8+L9+L10+L11+L12+L14+L16+L17)</f>
        <v>186605661</v>
      </c>
      <c r="M19" s="73">
        <f t="shared" si="1"/>
        <v>819661</v>
      </c>
    </row>
    <row r="20" spans="6:13" ht="24.95" customHeight="1" thickTop="1" thickBot="1" x14ac:dyDescent="0.2">
      <c r="F20" s="25"/>
      <c r="G20" s="26"/>
      <c r="H20" s="69" t="s">
        <v>16</v>
      </c>
      <c r="I20" s="52"/>
      <c r="J20" s="70"/>
      <c r="K20" s="71">
        <v>145510000</v>
      </c>
      <c r="L20" s="72">
        <v>145110556</v>
      </c>
      <c r="M20" s="72">
        <f t="shared" si="1"/>
        <v>-399444</v>
      </c>
    </row>
    <row r="21" spans="6:13" ht="24.95" customHeight="1" thickBot="1" x14ac:dyDescent="0.2">
      <c r="F21" s="179"/>
      <c r="G21" s="24"/>
      <c r="H21" s="31" t="s">
        <v>78</v>
      </c>
      <c r="I21" s="65"/>
      <c r="J21" s="62"/>
      <c r="K21" s="34">
        <v>13485000</v>
      </c>
      <c r="L21" s="34">
        <v>12055915</v>
      </c>
      <c r="M21" s="34">
        <f t="shared" ref="M21:M22" si="2">SUM(L21-K21)</f>
        <v>-1429085</v>
      </c>
    </row>
    <row r="22" spans="6:13" ht="24.95" customHeight="1" thickBot="1" x14ac:dyDescent="0.2">
      <c r="F22" s="179"/>
      <c r="G22" s="24"/>
      <c r="H22" s="55" t="s">
        <v>79</v>
      </c>
      <c r="I22" s="32"/>
      <c r="J22" s="33"/>
      <c r="K22" s="34">
        <v>29321000</v>
      </c>
      <c r="L22" s="34">
        <v>27184322</v>
      </c>
      <c r="M22" s="34">
        <f t="shared" si="2"/>
        <v>-2136678</v>
      </c>
    </row>
    <row r="23" spans="6:13" ht="24.95" customHeight="1" thickBot="1" x14ac:dyDescent="0.2">
      <c r="F23" s="21"/>
      <c r="G23" s="23"/>
      <c r="H23" s="31" t="s">
        <v>17</v>
      </c>
      <c r="I23" s="32"/>
      <c r="J23" s="33"/>
      <c r="K23" s="35">
        <v>0</v>
      </c>
      <c r="L23" s="36">
        <v>0</v>
      </c>
      <c r="M23" s="36">
        <f t="shared" ref="M23:M37" si="3">SUM(L23-K23)</f>
        <v>0</v>
      </c>
    </row>
    <row r="24" spans="6:13" ht="24.95" customHeight="1" thickBot="1" x14ac:dyDescent="0.2">
      <c r="F24" s="21"/>
      <c r="G24" s="23"/>
      <c r="H24" s="55" t="s">
        <v>18</v>
      </c>
      <c r="I24" s="32"/>
      <c r="J24" s="33"/>
      <c r="K24" s="34">
        <v>5569000</v>
      </c>
      <c r="L24" s="34">
        <v>5550199</v>
      </c>
      <c r="M24" s="34">
        <f t="shared" si="3"/>
        <v>-18801</v>
      </c>
    </row>
    <row r="25" spans="6:13" ht="24.95" customHeight="1" thickBot="1" x14ac:dyDescent="0.2">
      <c r="F25" s="21"/>
      <c r="G25" s="23"/>
      <c r="H25" s="31" t="s">
        <v>38</v>
      </c>
      <c r="I25" s="32"/>
      <c r="J25" s="33"/>
      <c r="K25" s="34">
        <v>178000</v>
      </c>
      <c r="L25" s="34">
        <v>177271</v>
      </c>
      <c r="M25" s="34">
        <f t="shared" si="3"/>
        <v>-729</v>
      </c>
    </row>
    <row r="26" spans="6:13" ht="24.95" customHeight="1" thickBot="1" x14ac:dyDescent="0.2">
      <c r="F26" s="21"/>
      <c r="G26" s="23"/>
      <c r="H26" s="55" t="s">
        <v>39</v>
      </c>
      <c r="I26" s="32"/>
      <c r="J26" s="33"/>
      <c r="K26" s="35">
        <v>0</v>
      </c>
      <c r="L26" s="36"/>
      <c r="M26" s="36"/>
    </row>
    <row r="27" spans="6:13" ht="24.95" customHeight="1" thickBot="1" x14ac:dyDescent="0.2">
      <c r="F27" s="21"/>
      <c r="G27" s="23"/>
      <c r="H27" s="87" t="s">
        <v>62</v>
      </c>
      <c r="I27" s="39"/>
      <c r="J27" s="40"/>
      <c r="K27" s="41">
        <v>0</v>
      </c>
      <c r="L27" s="42"/>
      <c r="M27" s="42"/>
    </row>
    <row r="28" spans="6:13" ht="24.95" customHeight="1" thickTop="1" thickBot="1" x14ac:dyDescent="0.2">
      <c r="F28" s="21"/>
      <c r="G28" s="57"/>
      <c r="H28" s="183" t="s">
        <v>68</v>
      </c>
      <c r="I28" s="184"/>
      <c r="J28" s="185"/>
      <c r="K28" s="58">
        <f>SUM(K20+K21+K22+K23+K24+K25+K26+K27)</f>
        <v>194063000</v>
      </c>
      <c r="L28" s="58">
        <f>SUM(L20+L21+L22+L23+L24+L25+L26+L27)</f>
        <v>190078263</v>
      </c>
      <c r="M28" s="76">
        <f t="shared" si="3"/>
        <v>-3984737</v>
      </c>
    </row>
    <row r="29" spans="6:13" ht="24.95" customHeight="1" thickTop="1" thickBot="1" x14ac:dyDescent="0.2">
      <c r="F29" s="56"/>
      <c r="G29" s="161" t="s">
        <v>69</v>
      </c>
      <c r="H29" s="162"/>
      <c r="I29" s="162"/>
      <c r="J29" s="163"/>
      <c r="K29" s="59">
        <f>SUM(K19-K28)</f>
        <v>-8277000</v>
      </c>
      <c r="L29" s="59">
        <f>SUM(L19-L28)</f>
        <v>-3472602</v>
      </c>
      <c r="M29" s="60">
        <f t="shared" si="3"/>
        <v>4804398</v>
      </c>
    </row>
    <row r="30" spans="6:13" ht="24.95" customHeight="1" thickTop="1" thickBot="1" x14ac:dyDescent="0.2">
      <c r="F30" s="186" t="s">
        <v>72</v>
      </c>
      <c r="G30" s="81"/>
      <c r="H30" s="69" t="s">
        <v>19</v>
      </c>
      <c r="I30" s="52"/>
      <c r="J30" s="70"/>
      <c r="K30" s="79"/>
      <c r="L30" s="80"/>
      <c r="M30" s="80"/>
    </row>
    <row r="31" spans="6:13" ht="24.95" customHeight="1" thickBot="1" x14ac:dyDescent="0.2">
      <c r="F31" s="186"/>
      <c r="G31" s="164" t="s">
        <v>4</v>
      </c>
      <c r="H31" s="55" t="s">
        <v>20</v>
      </c>
      <c r="I31" s="32"/>
      <c r="J31" s="33"/>
      <c r="K31" s="35"/>
      <c r="L31" s="36"/>
      <c r="M31" s="36"/>
    </row>
    <row r="32" spans="6:13" ht="24.95" customHeight="1" thickBot="1" x14ac:dyDescent="0.2">
      <c r="F32" s="186"/>
      <c r="G32" s="164"/>
      <c r="H32" s="55" t="s">
        <v>25</v>
      </c>
      <c r="I32" s="32"/>
      <c r="J32" s="33"/>
      <c r="K32" s="35"/>
      <c r="L32" s="36"/>
      <c r="M32" s="36"/>
    </row>
    <row r="33" spans="6:13" ht="24.95" customHeight="1" thickBot="1" x14ac:dyDescent="0.2">
      <c r="F33" s="186"/>
      <c r="G33" s="75"/>
      <c r="H33" s="55" t="s">
        <v>21</v>
      </c>
      <c r="I33" s="32"/>
      <c r="J33" s="33"/>
      <c r="K33" s="35"/>
      <c r="L33" s="36"/>
      <c r="M33" s="36"/>
    </row>
    <row r="34" spans="6:13" ht="24.95" customHeight="1" thickBot="1" x14ac:dyDescent="0.2">
      <c r="F34" s="186"/>
      <c r="G34" s="75"/>
      <c r="H34" s="87" t="s">
        <v>40</v>
      </c>
      <c r="I34" s="39"/>
      <c r="J34" s="40"/>
      <c r="K34" s="41"/>
      <c r="L34" s="42"/>
      <c r="M34" s="42"/>
    </row>
    <row r="35" spans="6:13" ht="24.95" customHeight="1" thickTop="1" thickBot="1" x14ac:dyDescent="0.2">
      <c r="F35" s="186"/>
      <c r="G35" s="74"/>
      <c r="H35" s="182" t="s">
        <v>22</v>
      </c>
      <c r="I35" s="178"/>
      <c r="J35" s="178"/>
      <c r="K35" s="90">
        <v>0</v>
      </c>
      <c r="L35" s="91">
        <v>0</v>
      </c>
      <c r="M35" s="92">
        <f t="shared" si="3"/>
        <v>0</v>
      </c>
    </row>
    <row r="36" spans="6:13" ht="24.95" customHeight="1" thickBot="1" x14ac:dyDescent="0.2">
      <c r="F36" s="186"/>
      <c r="G36" s="27"/>
      <c r="H36" s="89" t="s">
        <v>41</v>
      </c>
      <c r="I36" s="52"/>
      <c r="J36" s="70"/>
      <c r="K36" s="71">
        <v>4608000</v>
      </c>
      <c r="L36" s="72">
        <v>4608000</v>
      </c>
      <c r="M36" s="72">
        <f t="shared" si="3"/>
        <v>0</v>
      </c>
    </row>
    <row r="37" spans="6:13" ht="24.95" customHeight="1" thickBot="1" x14ac:dyDescent="0.2">
      <c r="F37" s="186"/>
      <c r="G37" s="164" t="s">
        <v>15</v>
      </c>
      <c r="H37" s="55" t="s">
        <v>42</v>
      </c>
      <c r="I37" s="32"/>
      <c r="J37" s="33"/>
      <c r="K37" s="34">
        <v>1567000</v>
      </c>
      <c r="L37" s="34">
        <v>1446702</v>
      </c>
      <c r="M37" s="34">
        <f t="shared" si="3"/>
        <v>-120298</v>
      </c>
    </row>
    <row r="38" spans="6:13" ht="24.95" customHeight="1" thickBot="1" x14ac:dyDescent="0.2">
      <c r="F38" s="186"/>
      <c r="G38" s="164"/>
      <c r="H38" s="55" t="s">
        <v>43</v>
      </c>
      <c r="I38" s="32"/>
      <c r="J38" s="33"/>
      <c r="K38" s="35"/>
      <c r="L38" s="36"/>
      <c r="M38" s="36"/>
    </row>
    <row r="39" spans="6:13" ht="24.95" customHeight="1" thickBot="1" x14ac:dyDescent="0.2">
      <c r="F39" s="186"/>
      <c r="G39" s="28"/>
      <c r="H39" s="62" t="s">
        <v>44</v>
      </c>
      <c r="I39" s="32"/>
      <c r="J39" s="33"/>
      <c r="K39" s="35"/>
      <c r="L39" s="36"/>
      <c r="M39" s="36"/>
    </row>
    <row r="40" spans="6:13" ht="24.95" customHeight="1" thickBot="1" x14ac:dyDescent="0.2">
      <c r="F40" s="186"/>
      <c r="G40" s="28"/>
      <c r="H40" s="87" t="s">
        <v>45</v>
      </c>
      <c r="I40" s="39"/>
      <c r="J40" s="40"/>
      <c r="K40" s="41"/>
      <c r="L40" s="42"/>
      <c r="M40" s="42"/>
    </row>
    <row r="41" spans="6:13" ht="24.95" customHeight="1" thickTop="1" thickBot="1" x14ac:dyDescent="0.2">
      <c r="F41" s="186"/>
      <c r="G41" s="75"/>
      <c r="H41" s="165" t="s">
        <v>23</v>
      </c>
      <c r="I41" s="166"/>
      <c r="J41" s="166"/>
      <c r="K41" s="58">
        <f>SUM(K36+K37+K38+K39+K40)</f>
        <v>6175000</v>
      </c>
      <c r="L41" s="58">
        <f>SUM(L36+L37+L38+L39+L40)</f>
        <v>6054702</v>
      </c>
      <c r="M41" s="76">
        <f t="shared" ref="M41:M67" si="4">SUM(L41-K41)</f>
        <v>-120298</v>
      </c>
    </row>
    <row r="42" spans="6:13" ht="24.95" customHeight="1" thickTop="1" thickBot="1" x14ac:dyDescent="0.2">
      <c r="F42" s="187"/>
      <c r="G42" s="77"/>
      <c r="H42" s="177" t="s">
        <v>24</v>
      </c>
      <c r="I42" s="178"/>
      <c r="J42" s="178"/>
      <c r="K42" s="53">
        <f>SUM(K35-K41)</f>
        <v>-6175000</v>
      </c>
      <c r="L42" s="53">
        <f>SUM(L35-L41)</f>
        <v>-6054702</v>
      </c>
      <c r="M42" s="73">
        <f t="shared" si="4"/>
        <v>120298</v>
      </c>
    </row>
    <row r="43" spans="6:13" ht="24.95" customHeight="1" thickTop="1" thickBot="1" x14ac:dyDescent="0.2">
      <c r="F43" s="179" t="s">
        <v>83</v>
      </c>
      <c r="G43" s="181" t="s">
        <v>4</v>
      </c>
      <c r="H43" s="69" t="s">
        <v>46</v>
      </c>
      <c r="I43" s="52"/>
      <c r="J43" s="70"/>
      <c r="K43" s="79">
        <v>0</v>
      </c>
      <c r="L43" s="80">
        <v>0</v>
      </c>
      <c r="M43" s="80">
        <f t="shared" si="4"/>
        <v>0</v>
      </c>
    </row>
    <row r="44" spans="6:13" ht="24.95" customHeight="1" thickBot="1" x14ac:dyDescent="0.2">
      <c r="F44" s="179"/>
      <c r="G44" s="181"/>
      <c r="H44" s="55" t="s">
        <v>63</v>
      </c>
      <c r="I44" s="32"/>
      <c r="J44" s="33"/>
      <c r="K44" s="34">
        <v>1000000</v>
      </c>
      <c r="L44" s="34">
        <v>1000000</v>
      </c>
      <c r="M44" s="34">
        <f t="shared" si="4"/>
        <v>0</v>
      </c>
    </row>
    <row r="45" spans="6:13" ht="24.95" customHeight="1" thickBot="1" x14ac:dyDescent="0.2">
      <c r="F45" s="179"/>
      <c r="G45" s="181"/>
      <c r="H45" s="55" t="s">
        <v>27</v>
      </c>
      <c r="I45" s="32"/>
      <c r="J45" s="33"/>
      <c r="K45" s="34">
        <v>287000</v>
      </c>
      <c r="L45" s="34">
        <v>287216</v>
      </c>
      <c r="M45" s="34">
        <f t="shared" si="4"/>
        <v>216</v>
      </c>
    </row>
    <row r="46" spans="6:13" ht="24.95" customHeight="1" thickBot="1" x14ac:dyDescent="0.2">
      <c r="F46" s="179"/>
      <c r="G46" s="181"/>
      <c r="H46" s="55" t="s">
        <v>47</v>
      </c>
      <c r="I46" s="32"/>
      <c r="J46" s="33"/>
      <c r="K46" s="35"/>
      <c r="L46" s="36"/>
      <c r="M46" s="36"/>
    </row>
    <row r="47" spans="6:13" ht="24.95" customHeight="1" thickBot="1" x14ac:dyDescent="0.2">
      <c r="F47" s="179"/>
      <c r="G47" s="181"/>
      <c r="H47" s="55" t="s">
        <v>48</v>
      </c>
      <c r="I47" s="32"/>
      <c r="J47" s="33"/>
      <c r="K47" s="35"/>
      <c r="L47" s="36"/>
      <c r="M47" s="36"/>
    </row>
    <row r="48" spans="6:13" ht="24.95" customHeight="1" thickBot="1" x14ac:dyDescent="0.2">
      <c r="F48" s="179"/>
      <c r="G48" s="181"/>
      <c r="H48" s="55" t="s">
        <v>64</v>
      </c>
      <c r="I48" s="32"/>
      <c r="J48" s="33"/>
      <c r="K48" s="35"/>
      <c r="L48" s="36"/>
      <c r="M48" s="36"/>
    </row>
    <row r="49" spans="6:13" ht="24.95" customHeight="1" thickBot="1" x14ac:dyDescent="0.2">
      <c r="F49" s="179"/>
      <c r="G49" s="181"/>
      <c r="H49" s="55" t="s">
        <v>65</v>
      </c>
      <c r="I49" s="32"/>
      <c r="J49" s="33"/>
      <c r="K49" s="35"/>
      <c r="L49" s="36"/>
      <c r="M49" s="36"/>
    </row>
    <row r="50" spans="6:13" ht="24.95" customHeight="1" thickBot="1" x14ac:dyDescent="0.2">
      <c r="F50" s="179"/>
      <c r="G50" s="181"/>
      <c r="H50" s="55" t="s">
        <v>49</v>
      </c>
      <c r="I50" s="32"/>
      <c r="J50" s="33"/>
      <c r="K50" s="35"/>
      <c r="L50" s="36"/>
      <c r="M50" s="36"/>
    </row>
    <row r="51" spans="6:13" ht="24.95" customHeight="1" thickBot="1" x14ac:dyDescent="0.2">
      <c r="F51" s="179"/>
      <c r="G51" s="181"/>
      <c r="H51" s="55" t="s">
        <v>50</v>
      </c>
      <c r="I51" s="32"/>
      <c r="J51" s="33"/>
      <c r="K51" s="43"/>
      <c r="L51" s="34"/>
      <c r="M51" s="34"/>
    </row>
    <row r="52" spans="6:13" ht="24.95" customHeight="1" thickBot="1" x14ac:dyDescent="0.2">
      <c r="F52" s="179"/>
      <c r="G52" s="181"/>
      <c r="H52" s="55" t="s">
        <v>51</v>
      </c>
      <c r="I52" s="32"/>
      <c r="J52" s="33"/>
      <c r="K52" s="66"/>
      <c r="L52" s="38"/>
      <c r="M52" s="38"/>
    </row>
    <row r="53" spans="6:13" ht="24.95" customHeight="1" thickBot="1" x14ac:dyDescent="0.2">
      <c r="F53" s="179"/>
      <c r="G53" s="181"/>
      <c r="H53" s="61" t="s">
        <v>52</v>
      </c>
      <c r="I53" s="39"/>
      <c r="J53" s="40"/>
      <c r="K53" s="41"/>
      <c r="L53" s="42"/>
      <c r="M53" s="42"/>
    </row>
    <row r="54" spans="6:13" ht="24.95" customHeight="1" thickTop="1" thickBot="1" x14ac:dyDescent="0.2">
      <c r="F54" s="179"/>
      <c r="G54" s="181"/>
      <c r="H54" s="173" t="s">
        <v>84</v>
      </c>
      <c r="I54" s="174"/>
      <c r="J54" s="174"/>
      <c r="K54" s="53">
        <f>SUM(K43+K44+K45)</f>
        <v>1287000</v>
      </c>
      <c r="L54" s="53">
        <f>SUM(L43+L44+L45)</f>
        <v>1287216</v>
      </c>
      <c r="M54" s="73">
        <f t="shared" si="4"/>
        <v>216</v>
      </c>
    </row>
    <row r="55" spans="6:13" ht="24.95" customHeight="1" thickTop="1" thickBot="1" x14ac:dyDescent="0.2">
      <c r="F55" s="179"/>
      <c r="G55" s="175" t="s">
        <v>73</v>
      </c>
      <c r="H55" s="93" t="s">
        <v>66</v>
      </c>
      <c r="I55" s="52"/>
      <c r="J55" s="70"/>
      <c r="K55" s="79"/>
      <c r="L55" s="80"/>
      <c r="M55" s="80"/>
    </row>
    <row r="56" spans="6:13" ht="24.95" customHeight="1" thickBot="1" x14ac:dyDescent="0.2">
      <c r="F56" s="179"/>
      <c r="G56" s="176"/>
      <c r="H56" s="55" t="s">
        <v>28</v>
      </c>
      <c r="I56" s="32"/>
      <c r="J56" s="33"/>
      <c r="K56" s="35"/>
      <c r="L56" s="36"/>
      <c r="M56" s="36"/>
    </row>
    <row r="57" spans="6:13" ht="24.95" customHeight="1" thickBot="1" x14ac:dyDescent="0.2">
      <c r="F57" s="179"/>
      <c r="G57" s="176"/>
      <c r="H57" s="55" t="s">
        <v>53</v>
      </c>
      <c r="I57" s="32"/>
      <c r="J57" s="33"/>
      <c r="K57" s="35"/>
      <c r="L57" s="36"/>
      <c r="M57" s="36"/>
    </row>
    <row r="58" spans="6:13" ht="24.95" customHeight="1" thickBot="1" x14ac:dyDescent="0.2">
      <c r="F58" s="179"/>
      <c r="G58" s="176"/>
      <c r="H58" s="55" t="s">
        <v>54</v>
      </c>
      <c r="I58" s="32"/>
      <c r="J58" s="33"/>
      <c r="K58" s="34">
        <v>3740000</v>
      </c>
      <c r="L58" s="34">
        <v>3725556</v>
      </c>
      <c r="M58" s="34">
        <f t="shared" si="4"/>
        <v>-14444</v>
      </c>
    </row>
    <row r="59" spans="6:13" ht="24.95" customHeight="1" thickBot="1" x14ac:dyDescent="0.2">
      <c r="F59" s="179"/>
      <c r="G59" s="176"/>
      <c r="H59" s="55" t="s">
        <v>55</v>
      </c>
      <c r="I59" s="32"/>
      <c r="J59" s="33"/>
      <c r="K59" s="35"/>
      <c r="L59" s="36"/>
      <c r="M59" s="36"/>
    </row>
    <row r="60" spans="6:13" ht="24.95" customHeight="1" thickBot="1" x14ac:dyDescent="0.2">
      <c r="F60" s="179"/>
      <c r="G60" s="176"/>
      <c r="H60" s="64" t="s">
        <v>67</v>
      </c>
      <c r="I60" s="32"/>
      <c r="J60" s="33"/>
      <c r="K60" s="35"/>
      <c r="L60" s="36"/>
      <c r="M60" s="36"/>
    </row>
    <row r="61" spans="6:13" ht="24.95" customHeight="1" thickBot="1" x14ac:dyDescent="0.2">
      <c r="F61" s="179"/>
      <c r="G61" s="176"/>
      <c r="H61" s="55" t="s">
        <v>56</v>
      </c>
      <c r="I61" s="32"/>
      <c r="J61" s="33"/>
      <c r="K61" s="35"/>
      <c r="L61" s="36"/>
      <c r="M61" s="36"/>
    </row>
    <row r="62" spans="6:13" ht="24.95" customHeight="1" thickBot="1" x14ac:dyDescent="0.2">
      <c r="F62" s="179"/>
      <c r="G62" s="176"/>
      <c r="H62" s="55" t="s">
        <v>57</v>
      </c>
      <c r="I62" s="32"/>
      <c r="J62" s="33"/>
      <c r="K62" s="35"/>
      <c r="L62" s="36"/>
      <c r="M62" s="36"/>
    </row>
    <row r="63" spans="6:13" ht="24.95" customHeight="1" thickBot="1" x14ac:dyDescent="0.2">
      <c r="F63" s="179"/>
      <c r="G63" s="176"/>
      <c r="H63" s="64" t="s">
        <v>58</v>
      </c>
      <c r="I63" s="32"/>
      <c r="J63" s="33"/>
      <c r="K63" s="35"/>
      <c r="L63" s="36"/>
      <c r="M63" s="36"/>
    </row>
    <row r="64" spans="6:13" ht="24.95" customHeight="1" thickBot="1" x14ac:dyDescent="0.2">
      <c r="F64" s="179"/>
      <c r="G64" s="176"/>
      <c r="H64" s="55" t="s">
        <v>59</v>
      </c>
      <c r="I64" s="32"/>
      <c r="J64" s="33"/>
      <c r="K64" s="43"/>
      <c r="L64" s="34"/>
      <c r="M64" s="34"/>
    </row>
    <row r="65" spans="6:13" ht="24.95" customHeight="1" thickBot="1" x14ac:dyDescent="0.2">
      <c r="F65" s="179"/>
      <c r="G65" s="176"/>
      <c r="H65" s="55" t="s">
        <v>60</v>
      </c>
      <c r="I65" s="32"/>
      <c r="J65" s="33"/>
      <c r="K65" s="35"/>
      <c r="L65" s="36"/>
      <c r="M65" s="36"/>
    </row>
    <row r="66" spans="6:13" ht="24.95" customHeight="1" thickBot="1" x14ac:dyDescent="0.2">
      <c r="F66" s="179"/>
      <c r="G66" s="176"/>
      <c r="H66" s="55" t="s">
        <v>29</v>
      </c>
      <c r="I66" s="32"/>
      <c r="J66" s="33"/>
      <c r="K66" s="34">
        <v>300000</v>
      </c>
      <c r="L66" s="34">
        <v>297216</v>
      </c>
      <c r="M66" s="34">
        <f t="shared" si="4"/>
        <v>-2784</v>
      </c>
    </row>
    <row r="67" spans="6:13" ht="24.95" customHeight="1" thickBot="1" x14ac:dyDescent="0.2">
      <c r="F67" s="179"/>
      <c r="G67" s="176"/>
      <c r="H67" s="61" t="s">
        <v>61</v>
      </c>
      <c r="I67" s="39"/>
      <c r="J67" s="40"/>
      <c r="K67" s="88">
        <v>3062000</v>
      </c>
      <c r="L67" s="88">
        <v>3060210</v>
      </c>
      <c r="M67" s="88">
        <f t="shared" si="4"/>
        <v>-1790</v>
      </c>
    </row>
    <row r="68" spans="6:13" ht="24.95" customHeight="1" thickTop="1" thickBot="1" x14ac:dyDescent="0.2">
      <c r="F68" s="179"/>
      <c r="G68" s="176"/>
      <c r="H68" s="165" t="s">
        <v>70</v>
      </c>
      <c r="I68" s="166"/>
      <c r="J68" s="166"/>
      <c r="K68" s="58">
        <f>SUM(K55:K67)</f>
        <v>7102000</v>
      </c>
      <c r="L68" s="58">
        <f>SUM(L58+L64+L66+L67)</f>
        <v>7082982</v>
      </c>
      <c r="M68" s="76">
        <f t="shared" ref="M68:M74" si="5">SUM(L68-K68)</f>
        <v>-19018</v>
      </c>
    </row>
    <row r="69" spans="6:13" ht="24.95" customHeight="1" thickTop="1" thickBot="1" x14ac:dyDescent="0.2">
      <c r="F69" s="180"/>
      <c r="G69" s="167" t="s">
        <v>85</v>
      </c>
      <c r="H69" s="168"/>
      <c r="I69" s="168"/>
      <c r="J69" s="169"/>
      <c r="K69" s="58">
        <f>SUM(K54-K68)</f>
        <v>-5815000</v>
      </c>
      <c r="L69" s="58">
        <f>SUM(L54-L68)</f>
        <v>-5795766</v>
      </c>
      <c r="M69" s="76">
        <f t="shared" si="5"/>
        <v>19234</v>
      </c>
    </row>
    <row r="70" spans="6:13" ht="24.95" customHeight="1" thickTop="1" thickBot="1" x14ac:dyDescent="0.2">
      <c r="F70" s="170" t="s">
        <v>74</v>
      </c>
      <c r="G70" s="171"/>
      <c r="H70" s="171"/>
      <c r="I70" s="171"/>
      <c r="J70" s="172"/>
      <c r="K70" s="94">
        <v>0</v>
      </c>
      <c r="L70" s="54">
        <v>0</v>
      </c>
      <c r="M70" s="95">
        <f t="shared" si="5"/>
        <v>0</v>
      </c>
    </row>
    <row r="71" spans="6:13" ht="24.95" customHeight="1" thickBot="1" x14ac:dyDescent="0.2">
      <c r="F71" s="152" t="s">
        <v>30</v>
      </c>
      <c r="G71" s="153"/>
      <c r="H71" s="153"/>
      <c r="I71" s="153"/>
      <c r="J71" s="154"/>
      <c r="K71" s="85">
        <f>SUM(K29+K42+K69-K70)</f>
        <v>-20267000</v>
      </c>
      <c r="L71" s="85">
        <f>SUM(L29+L42+L69-L70)</f>
        <v>-15323070</v>
      </c>
      <c r="M71" s="86">
        <f t="shared" si="5"/>
        <v>4943930</v>
      </c>
    </row>
    <row r="72" spans="6:13" ht="24.95" customHeight="1" thickTop="1" thickBot="1" x14ac:dyDescent="0.2">
      <c r="F72" s="47"/>
      <c r="G72" s="47"/>
      <c r="H72" s="12"/>
      <c r="I72" s="47"/>
      <c r="J72" s="47"/>
      <c r="K72" s="51"/>
      <c r="L72" s="18"/>
      <c r="M72" s="18">
        <f t="shared" si="5"/>
        <v>0</v>
      </c>
    </row>
    <row r="73" spans="6:13" ht="24.95" customHeight="1" thickTop="1" thickBot="1" x14ac:dyDescent="0.2">
      <c r="F73" s="155" t="s">
        <v>31</v>
      </c>
      <c r="G73" s="156"/>
      <c r="H73" s="156"/>
      <c r="I73" s="156"/>
      <c r="J73" s="157"/>
      <c r="K73" s="94">
        <v>99052000</v>
      </c>
      <c r="L73" s="54">
        <v>99051045</v>
      </c>
      <c r="M73" s="95">
        <f t="shared" si="5"/>
        <v>-955</v>
      </c>
    </row>
    <row r="74" spans="6:13" ht="24.95" customHeight="1" thickBot="1" x14ac:dyDescent="0.2">
      <c r="F74" s="158" t="s">
        <v>32</v>
      </c>
      <c r="G74" s="159"/>
      <c r="H74" s="159"/>
      <c r="I74" s="159"/>
      <c r="J74" s="160"/>
      <c r="K74" s="85">
        <f>SUM(K71+K73)</f>
        <v>78785000</v>
      </c>
      <c r="L74" s="85">
        <f>SUM(L71+L73)</f>
        <v>83727975</v>
      </c>
      <c r="M74" s="86">
        <f t="shared" si="5"/>
        <v>4942975</v>
      </c>
    </row>
    <row r="75" spans="6:13" ht="19.5" thickTop="1" x14ac:dyDescent="0.15"/>
  </sheetData>
  <sheetProtection password="8541" sheet="1" formatCells="0" formatColumns="0" formatRows="0" insertColumns="0" insertRows="0" insertHyperlinks="0" deleteColumns="0" deleteRows="0" sort="0" autoFilter="0" pivotTables="0"/>
  <mergeCells count="29">
    <mergeCell ref="A1:E1"/>
    <mergeCell ref="H1:M1"/>
    <mergeCell ref="A2:E2"/>
    <mergeCell ref="H2:J2"/>
    <mergeCell ref="A5:A11"/>
    <mergeCell ref="B5:B11"/>
    <mergeCell ref="F5:F11"/>
    <mergeCell ref="G5:G7"/>
    <mergeCell ref="H28:J28"/>
    <mergeCell ref="F30:F42"/>
    <mergeCell ref="H19:J19"/>
    <mergeCell ref="F21:F22"/>
    <mergeCell ref="F12:F19"/>
    <mergeCell ref="F71:J71"/>
    <mergeCell ref="F73:J73"/>
    <mergeCell ref="F74:J74"/>
    <mergeCell ref="G29:J29"/>
    <mergeCell ref="G31:G32"/>
    <mergeCell ref="G37:G38"/>
    <mergeCell ref="H68:J68"/>
    <mergeCell ref="G69:J69"/>
    <mergeCell ref="F70:J70"/>
    <mergeCell ref="H54:J54"/>
    <mergeCell ref="G55:G68"/>
    <mergeCell ref="H41:J41"/>
    <mergeCell ref="H42:J42"/>
    <mergeCell ref="F43:F69"/>
    <mergeCell ref="G43:G54"/>
    <mergeCell ref="H35:J35"/>
  </mergeCells>
  <phoneticPr fontId="1"/>
  <pageMargins left="0.39370078740157483" right="0" top="0" bottom="0" header="0.31496062992125984" footer="0.31496062992125984"/>
  <pageSetup paperSize="8" scale="71" orientation="portrait" r:id="rId1"/>
  <headerFooter>
    <oddFooter>&amp;C&amp;P</oddFooter>
  </headerFooter>
  <rowBreaks count="3" manualBreakCount="3">
    <brk id="19" max="13" man="1"/>
    <brk id="22" max="13" man="1"/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F1" zoomScale="90" zoomScaleNormal="90" workbookViewId="0">
      <selection activeCell="F1" sqref="F1"/>
    </sheetView>
  </sheetViews>
  <sheetFormatPr defaultRowHeight="24" x14ac:dyDescent="0.15"/>
  <cols>
    <col min="1" max="2" width="6.25" hidden="1" customWidth="1"/>
    <col min="3" max="3" width="30.625" style="4" hidden="1" customWidth="1"/>
    <col min="4" max="5" width="30.625" style="10" hidden="1" customWidth="1"/>
    <col min="6" max="7" width="4.125" style="10" customWidth="1"/>
    <col min="8" max="8" width="52.125" style="13" customWidth="1"/>
    <col min="9" max="10" width="22.625" style="117" customWidth="1"/>
    <col min="11" max="11" width="22.625" style="104" customWidth="1"/>
    <col min="12" max="13" width="22.625" style="105" customWidth="1"/>
  </cols>
  <sheetData>
    <row r="1" spans="1:13" ht="22.5" customHeight="1" x14ac:dyDescent="0.15">
      <c r="A1" s="192"/>
      <c r="B1" s="193"/>
      <c r="C1" s="193"/>
      <c r="D1" s="193"/>
      <c r="E1" s="193"/>
      <c r="F1" s="44"/>
      <c r="G1" s="44"/>
      <c r="H1" s="194" t="s">
        <v>94</v>
      </c>
      <c r="I1" s="194"/>
      <c r="J1" s="194"/>
      <c r="K1" s="194"/>
      <c r="L1" s="194"/>
      <c r="M1" s="194"/>
    </row>
    <row r="2" spans="1:13" ht="20.100000000000001" customHeight="1" x14ac:dyDescent="0.15">
      <c r="A2" s="195"/>
      <c r="B2" s="195"/>
      <c r="C2" s="195"/>
      <c r="D2" s="195"/>
      <c r="E2" s="195"/>
      <c r="F2" s="45"/>
      <c r="G2" s="45"/>
      <c r="H2" s="196" t="s">
        <v>80</v>
      </c>
      <c r="I2" s="196"/>
      <c r="J2" s="196"/>
      <c r="K2" s="30" t="s">
        <v>98</v>
      </c>
    </row>
    <row r="3" spans="1:13" ht="20.100000000000001" customHeight="1" thickBot="1" x14ac:dyDescent="0.2">
      <c r="A3" s="45"/>
      <c r="B3" s="45"/>
      <c r="C3" s="45"/>
      <c r="D3" s="45"/>
      <c r="E3" s="45"/>
      <c r="F3" s="45"/>
      <c r="G3" s="45"/>
      <c r="H3" s="11"/>
      <c r="I3" s="106"/>
      <c r="J3" s="106"/>
      <c r="M3" s="105" t="s">
        <v>82</v>
      </c>
    </row>
    <row r="4" spans="1:13" ht="24.95" customHeight="1" thickBot="1" x14ac:dyDescent="0.2">
      <c r="A4" s="1"/>
      <c r="B4" s="1"/>
      <c r="C4" s="48" t="s">
        <v>0</v>
      </c>
      <c r="D4" s="5" t="s">
        <v>1</v>
      </c>
      <c r="E4" s="50" t="s">
        <v>2</v>
      </c>
      <c r="F4" s="20"/>
      <c r="G4" s="131"/>
      <c r="H4" s="63" t="s">
        <v>81</v>
      </c>
      <c r="I4" s="98" t="s">
        <v>90</v>
      </c>
      <c r="J4" s="144" t="s">
        <v>91</v>
      </c>
      <c r="K4" s="107" t="s">
        <v>92</v>
      </c>
      <c r="L4" s="108" t="s">
        <v>86</v>
      </c>
      <c r="M4" s="108" t="s">
        <v>93</v>
      </c>
    </row>
    <row r="5" spans="1:13" ht="24.95" customHeight="1" thickBot="1" x14ac:dyDescent="0.2">
      <c r="A5" s="197" t="s">
        <v>3</v>
      </c>
      <c r="B5" s="197" t="s">
        <v>4</v>
      </c>
      <c r="C5" s="2" t="s">
        <v>5</v>
      </c>
      <c r="D5" s="6"/>
      <c r="E5" s="8"/>
      <c r="F5" s="179" t="s">
        <v>71</v>
      </c>
      <c r="G5" s="198" t="s">
        <v>4</v>
      </c>
      <c r="H5" s="55" t="s">
        <v>5</v>
      </c>
      <c r="I5" s="96">
        <v>3457000</v>
      </c>
      <c r="J5" s="96"/>
      <c r="K5" s="84">
        <f>SUM(I5:J5)</f>
        <v>3457000</v>
      </c>
      <c r="L5" s="34"/>
      <c r="M5" s="34">
        <f>SUM(K5)</f>
        <v>3457000</v>
      </c>
    </row>
    <row r="6" spans="1:13" ht="24.95" customHeight="1" thickBot="1" x14ac:dyDescent="0.2">
      <c r="A6" s="197"/>
      <c r="B6" s="197"/>
      <c r="C6" s="3" t="s">
        <v>6</v>
      </c>
      <c r="D6" s="7"/>
      <c r="E6" s="9"/>
      <c r="F6" s="179"/>
      <c r="G6" s="198"/>
      <c r="H6" s="31" t="s">
        <v>6</v>
      </c>
      <c r="I6" s="96">
        <v>2218700</v>
      </c>
      <c r="J6" s="96"/>
      <c r="K6" s="84">
        <f t="shared" ref="K6:K17" si="0">SUM(I6:J6)</f>
        <v>2218700</v>
      </c>
      <c r="L6" s="34"/>
      <c r="M6" s="34">
        <f t="shared" ref="M6:M17" si="1">SUM(K6)</f>
        <v>2218700</v>
      </c>
    </row>
    <row r="7" spans="1:13" ht="24.95" customHeight="1" thickBot="1" x14ac:dyDescent="0.2">
      <c r="A7" s="197"/>
      <c r="B7" s="197"/>
      <c r="C7" s="3" t="s">
        <v>7</v>
      </c>
      <c r="D7" s="7"/>
      <c r="E7" s="9"/>
      <c r="F7" s="179"/>
      <c r="G7" s="198"/>
      <c r="H7" s="55" t="s">
        <v>7</v>
      </c>
      <c r="I7" s="96">
        <v>12745126</v>
      </c>
      <c r="J7" s="96">
        <v>574464</v>
      </c>
      <c r="K7" s="84">
        <f t="shared" si="0"/>
        <v>13319590</v>
      </c>
      <c r="L7" s="34"/>
      <c r="M7" s="34">
        <f t="shared" si="1"/>
        <v>13319590</v>
      </c>
    </row>
    <row r="8" spans="1:13" ht="24.95" customHeight="1" thickBot="1" x14ac:dyDescent="0.2">
      <c r="A8" s="197"/>
      <c r="B8" s="197"/>
      <c r="C8" s="3" t="s">
        <v>8</v>
      </c>
      <c r="D8" s="7"/>
      <c r="E8" s="9"/>
      <c r="F8" s="179"/>
      <c r="G8" s="22"/>
      <c r="H8" s="55" t="s">
        <v>8</v>
      </c>
      <c r="I8" s="96">
        <v>12004040</v>
      </c>
      <c r="J8" s="96">
        <v>14127192</v>
      </c>
      <c r="K8" s="84">
        <f t="shared" si="0"/>
        <v>26131232</v>
      </c>
      <c r="L8" s="34"/>
      <c r="M8" s="34">
        <f t="shared" si="1"/>
        <v>26131232</v>
      </c>
    </row>
    <row r="9" spans="1:13" ht="24.95" customHeight="1" thickBot="1" x14ac:dyDescent="0.2">
      <c r="A9" s="197"/>
      <c r="B9" s="197"/>
      <c r="C9" s="3" t="s">
        <v>9</v>
      </c>
      <c r="D9" s="7"/>
      <c r="E9" s="9"/>
      <c r="F9" s="179"/>
      <c r="G9" s="22"/>
      <c r="H9" s="55" t="s">
        <v>9</v>
      </c>
      <c r="I9" s="96"/>
      <c r="J9" s="96"/>
      <c r="K9" s="84"/>
      <c r="L9" s="109"/>
      <c r="M9" s="34"/>
    </row>
    <row r="10" spans="1:13" ht="24.95" customHeight="1" thickBot="1" x14ac:dyDescent="0.2">
      <c r="A10" s="197"/>
      <c r="B10" s="197"/>
      <c r="C10" s="3" t="s">
        <v>11</v>
      </c>
      <c r="D10" s="7"/>
      <c r="E10" s="9"/>
      <c r="F10" s="179"/>
      <c r="G10" s="22"/>
      <c r="H10" s="31" t="s">
        <v>11</v>
      </c>
      <c r="I10" s="96"/>
      <c r="J10" s="96"/>
      <c r="K10" s="84"/>
      <c r="L10" s="109"/>
      <c r="M10" s="34"/>
    </row>
    <row r="11" spans="1:13" ht="24.95" customHeight="1" thickBot="1" x14ac:dyDescent="0.2">
      <c r="A11" s="197"/>
      <c r="B11" s="197"/>
      <c r="C11" s="3" t="s">
        <v>12</v>
      </c>
      <c r="D11" s="7"/>
      <c r="E11" s="9"/>
      <c r="F11" s="179"/>
      <c r="G11" s="22"/>
      <c r="H11" s="55" t="s">
        <v>34</v>
      </c>
      <c r="I11" s="96">
        <v>118371882</v>
      </c>
      <c r="J11" s="96">
        <v>22124660</v>
      </c>
      <c r="K11" s="84">
        <f t="shared" si="0"/>
        <v>140496542</v>
      </c>
      <c r="L11" s="34"/>
      <c r="M11" s="34">
        <f t="shared" si="1"/>
        <v>140496542</v>
      </c>
    </row>
    <row r="12" spans="1:13" ht="24.95" customHeight="1" thickBot="1" x14ac:dyDescent="0.2">
      <c r="F12" s="179"/>
      <c r="G12" s="22"/>
      <c r="H12" s="37" t="s">
        <v>35</v>
      </c>
      <c r="I12" s="96">
        <v>609280</v>
      </c>
      <c r="J12" s="96"/>
      <c r="K12" s="84">
        <f t="shared" si="0"/>
        <v>609280</v>
      </c>
      <c r="L12" s="34"/>
      <c r="M12" s="34">
        <f t="shared" si="1"/>
        <v>609280</v>
      </c>
    </row>
    <row r="13" spans="1:13" ht="24.95" customHeight="1" thickBot="1" x14ac:dyDescent="0.2">
      <c r="F13" s="179"/>
      <c r="G13" s="22"/>
      <c r="H13" s="55" t="s">
        <v>10</v>
      </c>
      <c r="I13" s="96"/>
      <c r="J13" s="96"/>
      <c r="K13" s="84"/>
      <c r="L13" s="109"/>
      <c r="M13" s="34"/>
    </row>
    <row r="14" spans="1:13" ht="24.95" customHeight="1" thickBot="1" x14ac:dyDescent="0.2">
      <c r="F14" s="179"/>
      <c r="G14" s="22"/>
      <c r="H14" s="55" t="s">
        <v>13</v>
      </c>
      <c r="I14" s="96"/>
      <c r="J14" s="96"/>
      <c r="K14" s="84"/>
      <c r="L14" s="109"/>
      <c r="M14" s="34"/>
    </row>
    <row r="15" spans="1:13" ht="24.95" customHeight="1" thickBot="1" x14ac:dyDescent="0.2">
      <c r="F15" s="179"/>
      <c r="G15" s="22"/>
      <c r="H15" s="31" t="s">
        <v>33</v>
      </c>
      <c r="I15" s="96"/>
      <c r="J15" s="96"/>
      <c r="K15" s="84"/>
      <c r="L15" s="109"/>
      <c r="M15" s="34"/>
    </row>
    <row r="16" spans="1:13" ht="24.95" customHeight="1" thickBot="1" x14ac:dyDescent="0.2">
      <c r="F16" s="179"/>
      <c r="G16" s="22"/>
      <c r="H16" s="31" t="s">
        <v>14</v>
      </c>
      <c r="I16" s="96">
        <v>75708</v>
      </c>
      <c r="J16" s="96">
        <v>1263</v>
      </c>
      <c r="K16" s="84">
        <f t="shared" si="0"/>
        <v>76971</v>
      </c>
      <c r="L16" s="34"/>
      <c r="M16" s="34">
        <f t="shared" si="1"/>
        <v>76971</v>
      </c>
    </row>
    <row r="17" spans="6:13" ht="24.95" customHeight="1" thickBot="1" x14ac:dyDescent="0.2">
      <c r="F17" s="179"/>
      <c r="G17" s="22"/>
      <c r="H17" s="55" t="s">
        <v>26</v>
      </c>
      <c r="I17" s="96">
        <v>296346</v>
      </c>
      <c r="J17" s="96"/>
      <c r="K17" s="84">
        <f t="shared" si="0"/>
        <v>296346</v>
      </c>
      <c r="L17" s="34"/>
      <c r="M17" s="34">
        <f t="shared" si="1"/>
        <v>296346</v>
      </c>
    </row>
    <row r="18" spans="6:13" ht="24.95" customHeight="1" thickBot="1" x14ac:dyDescent="0.2">
      <c r="F18" s="179"/>
      <c r="G18" s="22"/>
      <c r="H18" s="87" t="s">
        <v>36</v>
      </c>
      <c r="I18" s="110"/>
      <c r="J18" s="110"/>
      <c r="K18" s="68"/>
      <c r="L18" s="68"/>
      <c r="M18" s="68"/>
    </row>
    <row r="19" spans="6:13" ht="24.95" customHeight="1" thickTop="1" thickBot="1" x14ac:dyDescent="0.2">
      <c r="F19" s="179"/>
      <c r="G19" s="19"/>
      <c r="H19" s="97" t="s">
        <v>37</v>
      </c>
      <c r="I19" s="119">
        <f>SUM(I5:I18)</f>
        <v>149778082</v>
      </c>
      <c r="J19" s="145">
        <f>SUM(J5:J18)</f>
        <v>36827579</v>
      </c>
      <c r="K19" s="119">
        <f>SUM(K5:K18)</f>
        <v>186605661</v>
      </c>
      <c r="L19" s="119"/>
      <c r="M19" s="133">
        <f>SUM(M5:M18)</f>
        <v>186605661</v>
      </c>
    </row>
    <row r="20" spans="6:13" ht="24.95" customHeight="1" thickTop="1" thickBot="1" x14ac:dyDescent="0.2">
      <c r="F20" s="179"/>
      <c r="G20" s="26"/>
      <c r="H20" s="69" t="s">
        <v>16</v>
      </c>
      <c r="I20" s="100">
        <v>113352460</v>
      </c>
      <c r="J20" s="100">
        <v>31758096</v>
      </c>
      <c r="K20" s="120">
        <f t="shared" ref="K20:K25" si="2">SUM(I20:J20)</f>
        <v>145110556</v>
      </c>
      <c r="L20" s="72"/>
      <c r="M20" s="72">
        <f t="shared" ref="M20:M25" si="3">SUM(K20)</f>
        <v>145110556</v>
      </c>
    </row>
    <row r="21" spans="6:13" ht="24.95" customHeight="1" thickBot="1" x14ac:dyDescent="0.2">
      <c r="F21" s="179"/>
      <c r="G21" s="199" t="s">
        <v>100</v>
      </c>
      <c r="H21" s="31" t="s">
        <v>78</v>
      </c>
      <c r="I21" s="101">
        <v>11706806</v>
      </c>
      <c r="J21" s="102">
        <v>349109</v>
      </c>
      <c r="K21" s="84">
        <f t="shared" si="2"/>
        <v>12055915</v>
      </c>
      <c r="L21" s="34"/>
      <c r="M21" s="34">
        <f t="shared" si="3"/>
        <v>12055915</v>
      </c>
    </row>
    <row r="22" spans="6:13" ht="24.95" customHeight="1" thickBot="1" x14ac:dyDescent="0.2">
      <c r="F22" s="179"/>
      <c r="G22" s="199"/>
      <c r="H22" s="55" t="s">
        <v>79</v>
      </c>
      <c r="I22" s="102">
        <v>22160230</v>
      </c>
      <c r="J22" s="102">
        <v>5024092</v>
      </c>
      <c r="K22" s="84">
        <f t="shared" si="2"/>
        <v>27184322</v>
      </c>
      <c r="L22" s="34"/>
      <c r="M22" s="34">
        <f t="shared" si="3"/>
        <v>27184322</v>
      </c>
    </row>
    <row r="23" spans="6:13" ht="24.95" customHeight="1" thickBot="1" x14ac:dyDescent="0.2">
      <c r="F23" s="179"/>
      <c r="G23" s="23"/>
      <c r="H23" s="31" t="s">
        <v>17</v>
      </c>
      <c r="I23" s="102"/>
      <c r="J23" s="102"/>
      <c r="K23" s="84"/>
      <c r="L23" s="109"/>
      <c r="M23" s="34"/>
    </row>
    <row r="24" spans="6:13" ht="24.95" customHeight="1" thickBot="1" x14ac:dyDescent="0.2">
      <c r="F24" s="179"/>
      <c r="G24" s="23"/>
      <c r="H24" s="55" t="s">
        <v>18</v>
      </c>
      <c r="I24" s="102">
        <v>5550199</v>
      </c>
      <c r="J24" s="102"/>
      <c r="K24" s="84">
        <f t="shared" si="2"/>
        <v>5550199</v>
      </c>
      <c r="L24" s="34"/>
      <c r="M24" s="34">
        <f t="shared" si="3"/>
        <v>5550199</v>
      </c>
    </row>
    <row r="25" spans="6:13" ht="24.95" customHeight="1" thickBot="1" x14ac:dyDescent="0.2">
      <c r="F25" s="179"/>
      <c r="G25" s="23"/>
      <c r="H25" s="31" t="s">
        <v>38</v>
      </c>
      <c r="I25" s="102">
        <v>177271</v>
      </c>
      <c r="J25" s="102"/>
      <c r="K25" s="84">
        <f t="shared" si="2"/>
        <v>177271</v>
      </c>
      <c r="L25" s="34"/>
      <c r="M25" s="34">
        <f t="shared" si="3"/>
        <v>177271</v>
      </c>
    </row>
    <row r="26" spans="6:13" ht="24.95" customHeight="1" thickBot="1" x14ac:dyDescent="0.2">
      <c r="F26" s="179"/>
      <c r="G26" s="23"/>
      <c r="H26" s="55" t="s">
        <v>39</v>
      </c>
      <c r="I26" s="102"/>
      <c r="J26" s="102"/>
      <c r="K26" s="84"/>
      <c r="L26" s="109"/>
      <c r="M26" s="34"/>
    </row>
    <row r="27" spans="6:13" ht="24.95" customHeight="1" thickBot="1" x14ac:dyDescent="0.2">
      <c r="F27" s="179"/>
      <c r="G27" s="23"/>
      <c r="H27" s="87" t="s">
        <v>62</v>
      </c>
      <c r="I27" s="110"/>
      <c r="J27" s="110"/>
      <c r="K27" s="118"/>
      <c r="L27" s="111"/>
      <c r="M27" s="68"/>
    </row>
    <row r="28" spans="6:13" ht="24.95" customHeight="1" thickTop="1" thickBot="1" x14ac:dyDescent="0.2">
      <c r="F28" s="179"/>
      <c r="G28" s="57"/>
      <c r="H28" s="122" t="s">
        <v>68</v>
      </c>
      <c r="I28" s="121">
        <f>SUM(I20:I27)</f>
        <v>152946966</v>
      </c>
      <c r="J28" s="146">
        <f>SUM(J20:J27)</f>
        <v>37131297</v>
      </c>
      <c r="K28" s="121">
        <f>SUM(K20:K27)</f>
        <v>190078263</v>
      </c>
      <c r="L28" s="121"/>
      <c r="M28" s="134">
        <f>SUM(M20:M27)</f>
        <v>190078263</v>
      </c>
    </row>
    <row r="29" spans="6:13" ht="24.95" customHeight="1" thickTop="1" thickBot="1" x14ac:dyDescent="0.2">
      <c r="F29" s="56"/>
      <c r="G29" s="161" t="s">
        <v>69</v>
      </c>
      <c r="H29" s="162"/>
      <c r="I29" s="123">
        <f>SUM(I19-I28)</f>
        <v>-3168884</v>
      </c>
      <c r="J29" s="147">
        <f>SUM(J19-J28)</f>
        <v>-303718</v>
      </c>
      <c r="K29" s="123">
        <f>SUM(K19-K28)</f>
        <v>-3472602</v>
      </c>
      <c r="L29" s="123"/>
      <c r="M29" s="135">
        <f>SUM(M19-M28)</f>
        <v>-3472602</v>
      </c>
    </row>
    <row r="30" spans="6:13" ht="24.95" customHeight="1" thickTop="1" thickBot="1" x14ac:dyDescent="0.2">
      <c r="F30" s="186" t="s">
        <v>72</v>
      </c>
      <c r="G30" s="75"/>
      <c r="H30" s="69" t="s">
        <v>19</v>
      </c>
      <c r="I30" s="99"/>
      <c r="J30" s="99"/>
      <c r="K30" s="120"/>
      <c r="L30" s="112"/>
      <c r="M30" s="72"/>
    </row>
    <row r="31" spans="6:13" ht="24.95" customHeight="1" thickBot="1" x14ac:dyDescent="0.2">
      <c r="F31" s="186"/>
      <c r="G31" s="164" t="s">
        <v>4</v>
      </c>
      <c r="H31" s="55" t="s">
        <v>20</v>
      </c>
      <c r="I31" s="96"/>
      <c r="J31" s="96"/>
      <c r="K31" s="84"/>
      <c r="L31" s="109"/>
      <c r="M31" s="34"/>
    </row>
    <row r="32" spans="6:13" ht="24.95" customHeight="1" thickBot="1" x14ac:dyDescent="0.2">
      <c r="F32" s="186"/>
      <c r="G32" s="164"/>
      <c r="H32" s="55" t="s">
        <v>25</v>
      </c>
      <c r="I32" s="96"/>
      <c r="J32" s="96"/>
      <c r="K32" s="84"/>
      <c r="L32" s="109"/>
      <c r="M32" s="34"/>
    </row>
    <row r="33" spans="6:13" ht="24.95" customHeight="1" thickBot="1" x14ac:dyDescent="0.2">
      <c r="F33" s="186"/>
      <c r="G33" s="75"/>
      <c r="H33" s="55" t="s">
        <v>21</v>
      </c>
      <c r="I33" s="96"/>
      <c r="J33" s="96"/>
      <c r="K33" s="84"/>
      <c r="L33" s="109"/>
      <c r="M33" s="34"/>
    </row>
    <row r="34" spans="6:13" ht="24.95" customHeight="1" thickBot="1" x14ac:dyDescent="0.2">
      <c r="F34" s="186"/>
      <c r="G34" s="75"/>
      <c r="H34" s="87" t="s">
        <v>40</v>
      </c>
      <c r="I34" s="110"/>
      <c r="J34" s="110"/>
      <c r="K34" s="118"/>
      <c r="L34" s="111"/>
      <c r="M34" s="68"/>
    </row>
    <row r="35" spans="6:13" ht="24.95" customHeight="1" thickTop="1" thickBot="1" x14ac:dyDescent="0.2">
      <c r="F35" s="186"/>
      <c r="G35" s="74"/>
      <c r="H35" s="103" t="s">
        <v>22</v>
      </c>
      <c r="I35" s="124">
        <v>0</v>
      </c>
      <c r="J35" s="145">
        <v>0</v>
      </c>
      <c r="K35" s="125">
        <v>0</v>
      </c>
      <c r="L35" s="126"/>
      <c r="M35" s="136">
        <f t="shared" ref="M35" si="4">SUM(L35-K35)</f>
        <v>0</v>
      </c>
    </row>
    <row r="36" spans="6:13" ht="24.95" customHeight="1" thickBot="1" x14ac:dyDescent="0.2">
      <c r="F36" s="186"/>
      <c r="G36" s="27"/>
      <c r="H36" s="89" t="s">
        <v>41</v>
      </c>
      <c r="I36" s="99">
        <v>4608000</v>
      </c>
      <c r="J36" s="99"/>
      <c r="K36" s="120">
        <f t="shared" ref="K36:K37" si="5">SUM(I36:J36)</f>
        <v>4608000</v>
      </c>
      <c r="L36" s="72"/>
      <c r="M36" s="72">
        <f t="shared" ref="M36:M37" si="6">SUM(K36)</f>
        <v>4608000</v>
      </c>
    </row>
    <row r="37" spans="6:13" ht="24.95" customHeight="1" thickBot="1" x14ac:dyDescent="0.2">
      <c r="F37" s="186"/>
      <c r="G37" s="164" t="s">
        <v>15</v>
      </c>
      <c r="H37" s="55" t="s">
        <v>42</v>
      </c>
      <c r="I37" s="96">
        <v>880238</v>
      </c>
      <c r="J37" s="96">
        <v>566464</v>
      </c>
      <c r="K37" s="84">
        <f t="shared" si="5"/>
        <v>1446702</v>
      </c>
      <c r="L37" s="34"/>
      <c r="M37" s="34">
        <f t="shared" si="6"/>
        <v>1446702</v>
      </c>
    </row>
    <row r="38" spans="6:13" ht="24.95" customHeight="1" thickBot="1" x14ac:dyDescent="0.2">
      <c r="F38" s="186"/>
      <c r="G38" s="164"/>
      <c r="H38" s="55" t="s">
        <v>43</v>
      </c>
      <c r="I38" s="96"/>
      <c r="J38" s="96"/>
      <c r="K38" s="84"/>
      <c r="L38" s="109"/>
      <c r="M38" s="34"/>
    </row>
    <row r="39" spans="6:13" ht="24.95" customHeight="1" thickBot="1" x14ac:dyDescent="0.2">
      <c r="F39" s="186"/>
      <c r="G39" s="28"/>
      <c r="H39" s="62" t="s">
        <v>44</v>
      </c>
      <c r="I39" s="96"/>
      <c r="J39" s="96"/>
      <c r="K39" s="84"/>
      <c r="L39" s="109"/>
      <c r="M39" s="34"/>
    </row>
    <row r="40" spans="6:13" ht="24.95" customHeight="1" thickBot="1" x14ac:dyDescent="0.2">
      <c r="F40" s="186"/>
      <c r="G40" s="28"/>
      <c r="H40" s="87" t="s">
        <v>45</v>
      </c>
      <c r="I40" s="110"/>
      <c r="J40" s="110"/>
      <c r="K40" s="118"/>
      <c r="L40" s="111"/>
      <c r="M40" s="68"/>
    </row>
    <row r="41" spans="6:13" ht="24.95" customHeight="1" thickTop="1" thickBot="1" x14ac:dyDescent="0.2">
      <c r="F41" s="186"/>
      <c r="G41" s="75"/>
      <c r="H41" s="97" t="s">
        <v>23</v>
      </c>
      <c r="I41" s="119">
        <f>SUM(I36:I40)</f>
        <v>5488238</v>
      </c>
      <c r="J41" s="145">
        <f>SUM(J36:J40)</f>
        <v>566464</v>
      </c>
      <c r="K41" s="119">
        <f>SUM(K36:K40)</f>
        <v>6054702</v>
      </c>
      <c r="L41" s="119"/>
      <c r="M41" s="133">
        <f>SUM(M36:M40)</f>
        <v>6054702</v>
      </c>
    </row>
    <row r="42" spans="6:13" ht="24.95" customHeight="1" thickTop="1" thickBot="1" x14ac:dyDescent="0.2">
      <c r="F42" s="187"/>
      <c r="G42" s="77"/>
      <c r="H42" s="78" t="s">
        <v>24</v>
      </c>
      <c r="I42" s="119">
        <f>SUM(I35-I41)</f>
        <v>-5488238</v>
      </c>
      <c r="J42" s="145">
        <f>SUM(J35-J41)</f>
        <v>-566464</v>
      </c>
      <c r="K42" s="119">
        <f>SUM(K35-K41)</f>
        <v>-6054702</v>
      </c>
      <c r="L42" s="119"/>
      <c r="M42" s="133">
        <f>SUM(M35-M41)</f>
        <v>-6054702</v>
      </c>
    </row>
    <row r="43" spans="6:13" ht="24.95" customHeight="1" thickTop="1" thickBot="1" x14ac:dyDescent="0.2">
      <c r="F43" s="179" t="s">
        <v>83</v>
      </c>
      <c r="G43" s="181" t="s">
        <v>4</v>
      </c>
      <c r="H43" s="69" t="s">
        <v>46</v>
      </c>
      <c r="I43" s="99"/>
      <c r="J43" s="99"/>
      <c r="K43" s="113">
        <v>0</v>
      </c>
      <c r="L43" s="112"/>
      <c r="M43" s="72">
        <f t="shared" ref="M43:M45" si="7">SUM(K43)</f>
        <v>0</v>
      </c>
    </row>
    <row r="44" spans="6:13" ht="24.95" customHeight="1" thickBot="1" x14ac:dyDescent="0.2">
      <c r="F44" s="179"/>
      <c r="G44" s="181"/>
      <c r="H44" s="55" t="s">
        <v>63</v>
      </c>
      <c r="I44" s="96">
        <v>1000000</v>
      </c>
      <c r="J44" s="96"/>
      <c r="K44" s="84">
        <f t="shared" ref="K44:K45" si="8">SUM(I44:J44)</f>
        <v>1000000</v>
      </c>
      <c r="L44" s="34"/>
      <c r="M44" s="34">
        <f t="shared" si="7"/>
        <v>1000000</v>
      </c>
    </row>
    <row r="45" spans="6:13" ht="24.95" customHeight="1" thickBot="1" x14ac:dyDescent="0.2">
      <c r="F45" s="179"/>
      <c r="G45" s="181"/>
      <c r="H45" s="55" t="s">
        <v>27</v>
      </c>
      <c r="I45" s="96">
        <v>287216</v>
      </c>
      <c r="J45" s="96"/>
      <c r="K45" s="84">
        <f t="shared" si="8"/>
        <v>287216</v>
      </c>
      <c r="L45" s="34"/>
      <c r="M45" s="34">
        <f t="shared" si="7"/>
        <v>287216</v>
      </c>
    </row>
    <row r="46" spans="6:13" ht="24.95" customHeight="1" thickBot="1" x14ac:dyDescent="0.2">
      <c r="F46" s="179"/>
      <c r="G46" s="181"/>
      <c r="H46" s="55" t="s">
        <v>47</v>
      </c>
      <c r="I46" s="96"/>
      <c r="J46" s="96"/>
      <c r="K46" s="84"/>
      <c r="L46" s="109"/>
      <c r="M46" s="34"/>
    </row>
    <row r="47" spans="6:13" ht="24.95" customHeight="1" thickBot="1" x14ac:dyDescent="0.2">
      <c r="F47" s="179"/>
      <c r="G47" s="181"/>
      <c r="H47" s="55" t="s">
        <v>48</v>
      </c>
      <c r="I47" s="96"/>
      <c r="J47" s="96"/>
      <c r="K47" s="84"/>
      <c r="L47" s="109"/>
      <c r="M47" s="34"/>
    </row>
    <row r="48" spans="6:13" ht="24.95" customHeight="1" thickBot="1" x14ac:dyDescent="0.2">
      <c r="F48" s="179"/>
      <c r="G48" s="181"/>
      <c r="H48" s="55" t="s">
        <v>64</v>
      </c>
      <c r="I48" s="96"/>
      <c r="J48" s="96"/>
      <c r="K48" s="84"/>
      <c r="L48" s="109"/>
      <c r="M48" s="34"/>
    </row>
    <row r="49" spans="6:13" ht="24.95" customHeight="1" thickBot="1" x14ac:dyDescent="0.2">
      <c r="F49" s="179"/>
      <c r="G49" s="181"/>
      <c r="H49" s="55" t="s">
        <v>65</v>
      </c>
      <c r="I49" s="96"/>
      <c r="J49" s="96"/>
      <c r="K49" s="84"/>
      <c r="L49" s="109"/>
      <c r="M49" s="34"/>
    </row>
    <row r="50" spans="6:13" ht="24.95" customHeight="1" thickBot="1" x14ac:dyDescent="0.2">
      <c r="F50" s="179"/>
      <c r="G50" s="181"/>
      <c r="H50" s="55" t="s">
        <v>49</v>
      </c>
      <c r="I50" s="96"/>
      <c r="J50" s="96"/>
      <c r="K50" s="84"/>
      <c r="L50" s="109"/>
      <c r="M50" s="34"/>
    </row>
    <row r="51" spans="6:13" ht="24.95" customHeight="1" thickBot="1" x14ac:dyDescent="0.2">
      <c r="F51" s="179"/>
      <c r="G51" s="181"/>
      <c r="H51" s="55" t="s">
        <v>50</v>
      </c>
      <c r="I51" s="96"/>
      <c r="J51" s="96"/>
      <c r="K51" s="84"/>
      <c r="L51" s="34"/>
      <c r="M51" s="34"/>
    </row>
    <row r="52" spans="6:13" ht="24.95" customHeight="1" thickBot="1" x14ac:dyDescent="0.2">
      <c r="F52" s="179"/>
      <c r="G52" s="181"/>
      <c r="H52" s="55" t="s">
        <v>51</v>
      </c>
      <c r="I52" s="96"/>
      <c r="J52" s="96"/>
      <c r="K52" s="84"/>
      <c r="L52" s="34"/>
      <c r="M52" s="34"/>
    </row>
    <row r="53" spans="6:13" ht="24.95" customHeight="1" thickBot="1" x14ac:dyDescent="0.2">
      <c r="F53" s="179"/>
      <c r="G53" s="181"/>
      <c r="H53" s="61" t="s">
        <v>52</v>
      </c>
      <c r="I53" s="127"/>
      <c r="J53" s="127"/>
      <c r="K53" s="129"/>
      <c r="L53" s="132"/>
      <c r="M53" s="34"/>
    </row>
    <row r="54" spans="6:13" ht="24.95" customHeight="1" thickTop="1" thickBot="1" x14ac:dyDescent="0.2">
      <c r="F54" s="179"/>
      <c r="G54" s="181"/>
      <c r="H54" s="97" t="s">
        <v>84</v>
      </c>
      <c r="I54" s="128">
        <f>SUM(I43:I53)</f>
        <v>1287216</v>
      </c>
      <c r="J54" s="148">
        <f>SUM(J43:J53)</f>
        <v>0</v>
      </c>
      <c r="K54" s="128">
        <f>SUM(K43:K53)</f>
        <v>1287216</v>
      </c>
      <c r="L54" s="128"/>
      <c r="M54" s="133">
        <f>SUM(M43:M53)</f>
        <v>1287216</v>
      </c>
    </row>
    <row r="55" spans="6:13" ht="24.95" customHeight="1" thickTop="1" thickBot="1" x14ac:dyDescent="0.2">
      <c r="F55" s="179"/>
      <c r="G55" s="175" t="s">
        <v>73</v>
      </c>
      <c r="H55" s="93" t="s">
        <v>66</v>
      </c>
      <c r="I55" s="99"/>
      <c r="J55" s="99"/>
      <c r="K55" s="120"/>
      <c r="L55" s="112"/>
      <c r="M55" s="72"/>
    </row>
    <row r="56" spans="6:13" ht="24.95" customHeight="1" thickBot="1" x14ac:dyDescent="0.2">
      <c r="F56" s="179"/>
      <c r="G56" s="176"/>
      <c r="H56" s="55" t="s">
        <v>28</v>
      </c>
      <c r="I56" s="96"/>
      <c r="J56" s="96"/>
      <c r="K56" s="84"/>
      <c r="L56" s="109"/>
      <c r="M56" s="34"/>
    </row>
    <row r="57" spans="6:13" ht="24.95" customHeight="1" thickBot="1" x14ac:dyDescent="0.2">
      <c r="F57" s="179"/>
      <c r="G57" s="176"/>
      <c r="H57" s="55" t="s">
        <v>53</v>
      </c>
      <c r="I57" s="96"/>
      <c r="J57" s="96"/>
      <c r="K57" s="84"/>
      <c r="L57" s="109"/>
      <c r="M57" s="34"/>
    </row>
    <row r="58" spans="6:13" ht="24.95" customHeight="1" thickBot="1" x14ac:dyDescent="0.2">
      <c r="F58" s="179"/>
      <c r="G58" s="176"/>
      <c r="H58" s="55" t="s">
        <v>54</v>
      </c>
      <c r="I58" s="96">
        <v>3224539</v>
      </c>
      <c r="J58" s="96">
        <v>501017</v>
      </c>
      <c r="K58" s="84">
        <f t="shared" ref="K58:K67" si="9">SUM(I58:J58)</f>
        <v>3725556</v>
      </c>
      <c r="L58" s="34"/>
      <c r="M58" s="34">
        <f t="shared" ref="M58:M67" si="10">SUM(K58)</f>
        <v>3725556</v>
      </c>
    </row>
    <row r="59" spans="6:13" ht="24.95" customHeight="1" thickBot="1" x14ac:dyDescent="0.2">
      <c r="F59" s="179"/>
      <c r="G59" s="176"/>
      <c r="H59" s="55" t="s">
        <v>55</v>
      </c>
      <c r="I59" s="96"/>
      <c r="J59" s="96"/>
      <c r="K59" s="84"/>
      <c r="L59" s="109"/>
      <c r="M59" s="34"/>
    </row>
    <row r="60" spans="6:13" ht="24.95" customHeight="1" thickBot="1" x14ac:dyDescent="0.2">
      <c r="F60" s="179"/>
      <c r="G60" s="176"/>
      <c r="H60" s="64" t="s">
        <v>67</v>
      </c>
      <c r="I60" s="96"/>
      <c r="J60" s="96"/>
      <c r="K60" s="84"/>
      <c r="L60" s="109"/>
      <c r="M60" s="34"/>
    </row>
    <row r="61" spans="6:13" ht="24.95" customHeight="1" thickBot="1" x14ac:dyDescent="0.2">
      <c r="F61" s="179"/>
      <c r="G61" s="176"/>
      <c r="H61" s="55" t="s">
        <v>56</v>
      </c>
      <c r="I61" s="96"/>
      <c r="J61" s="96"/>
      <c r="K61" s="84"/>
      <c r="L61" s="109"/>
      <c r="M61" s="34"/>
    </row>
    <row r="62" spans="6:13" ht="24.95" customHeight="1" thickBot="1" x14ac:dyDescent="0.2">
      <c r="F62" s="179"/>
      <c r="G62" s="176"/>
      <c r="H62" s="55" t="s">
        <v>57</v>
      </c>
      <c r="I62" s="96"/>
      <c r="J62" s="96"/>
      <c r="K62" s="84"/>
      <c r="L62" s="109"/>
      <c r="M62" s="34"/>
    </row>
    <row r="63" spans="6:13" ht="24.95" customHeight="1" thickBot="1" x14ac:dyDescent="0.2">
      <c r="F63" s="179"/>
      <c r="G63" s="176"/>
      <c r="H63" s="64" t="s">
        <v>58</v>
      </c>
      <c r="I63" s="96"/>
      <c r="J63" s="96"/>
      <c r="K63" s="84"/>
      <c r="L63" s="109"/>
      <c r="M63" s="34"/>
    </row>
    <row r="64" spans="6:13" ht="24.95" customHeight="1" thickBot="1" x14ac:dyDescent="0.2">
      <c r="F64" s="179"/>
      <c r="G64" s="176"/>
      <c r="H64" s="55" t="s">
        <v>59</v>
      </c>
      <c r="I64" s="96"/>
      <c r="J64" s="96"/>
      <c r="K64" s="84"/>
      <c r="L64" s="34"/>
      <c r="M64" s="34"/>
    </row>
    <row r="65" spans="6:13" ht="24.95" customHeight="1" thickBot="1" x14ac:dyDescent="0.2">
      <c r="F65" s="179"/>
      <c r="G65" s="176"/>
      <c r="H65" s="55" t="s">
        <v>60</v>
      </c>
      <c r="I65" s="96"/>
      <c r="J65" s="96"/>
      <c r="K65" s="84"/>
      <c r="L65" s="109"/>
      <c r="M65" s="34"/>
    </row>
    <row r="66" spans="6:13" ht="24.95" customHeight="1" thickBot="1" x14ac:dyDescent="0.2">
      <c r="F66" s="179"/>
      <c r="G66" s="176"/>
      <c r="H66" s="55" t="s">
        <v>29</v>
      </c>
      <c r="I66" s="96">
        <v>297216</v>
      </c>
      <c r="J66" s="96"/>
      <c r="K66" s="84">
        <f t="shared" si="9"/>
        <v>297216</v>
      </c>
      <c r="L66" s="34"/>
      <c r="M66" s="34">
        <f t="shared" si="10"/>
        <v>297216</v>
      </c>
    </row>
    <row r="67" spans="6:13" ht="24.95" customHeight="1" thickBot="1" x14ac:dyDescent="0.2">
      <c r="F67" s="179"/>
      <c r="G67" s="176"/>
      <c r="H67" s="61" t="s">
        <v>61</v>
      </c>
      <c r="I67" s="110">
        <v>1773360</v>
      </c>
      <c r="J67" s="110">
        <v>1286850</v>
      </c>
      <c r="K67" s="118">
        <f t="shared" si="9"/>
        <v>3060210</v>
      </c>
      <c r="L67" s="68"/>
      <c r="M67" s="68">
        <f t="shared" si="10"/>
        <v>3060210</v>
      </c>
    </row>
    <row r="68" spans="6:13" ht="24.95" customHeight="1" thickTop="1" thickBot="1" x14ac:dyDescent="0.2">
      <c r="F68" s="179"/>
      <c r="G68" s="176"/>
      <c r="H68" s="97" t="s">
        <v>70</v>
      </c>
      <c r="I68" s="119">
        <f>SUM(I55:I67)</f>
        <v>5295115</v>
      </c>
      <c r="J68" s="145">
        <f>SUM(J55:J67)</f>
        <v>1787867</v>
      </c>
      <c r="K68" s="119">
        <f>SUM(K55:K67)</f>
        <v>7082982</v>
      </c>
      <c r="L68" s="119"/>
      <c r="M68" s="119">
        <f>SUM(M55:M67)</f>
        <v>7082982</v>
      </c>
    </row>
    <row r="69" spans="6:13" ht="24.95" customHeight="1" thickTop="1" thickBot="1" x14ac:dyDescent="0.2">
      <c r="F69" s="180"/>
      <c r="G69" s="161" t="s">
        <v>85</v>
      </c>
      <c r="H69" s="162"/>
      <c r="I69" s="119">
        <f>SUM(I54-I68)</f>
        <v>-4007899</v>
      </c>
      <c r="J69" s="145">
        <f>SUM(J54-J68)</f>
        <v>-1787867</v>
      </c>
      <c r="K69" s="119">
        <f>SUM(K54-K68)</f>
        <v>-5795766</v>
      </c>
      <c r="L69" s="119"/>
      <c r="M69" s="119">
        <f>SUM(M54-M68)</f>
        <v>-5795766</v>
      </c>
    </row>
    <row r="70" spans="6:13" ht="24.95" customHeight="1" thickTop="1" thickBot="1" x14ac:dyDescent="0.2">
      <c r="F70" s="137"/>
      <c r="G70" s="138" t="s">
        <v>95</v>
      </c>
      <c r="H70" s="139"/>
      <c r="I70" s="149">
        <f>SUM(I29+I42+I69)</f>
        <v>-12665021</v>
      </c>
      <c r="J70" s="150">
        <f>SUM(J29+J42+J69)</f>
        <v>-2658049</v>
      </c>
      <c r="K70" s="149">
        <f>SUM(K29+K42+K69)</f>
        <v>-15323070</v>
      </c>
      <c r="L70" s="149"/>
      <c r="M70" s="151">
        <f>SUM(M29+M42+M69)</f>
        <v>-15323070</v>
      </c>
    </row>
    <row r="71" spans="6:13" ht="24.95" customHeight="1" thickBot="1" x14ac:dyDescent="0.2">
      <c r="F71" s="47"/>
      <c r="G71" s="47"/>
      <c r="H71" s="12"/>
      <c r="I71" s="114"/>
      <c r="J71" s="114"/>
      <c r="K71" s="115"/>
      <c r="L71" s="116"/>
      <c r="M71" s="116"/>
    </row>
    <row r="72" spans="6:13" ht="24.95" customHeight="1" thickBot="1" x14ac:dyDescent="0.2">
      <c r="F72" s="143"/>
      <c r="G72" s="140" t="s">
        <v>96</v>
      </c>
      <c r="H72" s="141"/>
      <c r="I72" s="130">
        <v>90149293</v>
      </c>
      <c r="J72" s="130">
        <v>8901752</v>
      </c>
      <c r="K72" s="84">
        <f t="shared" ref="K72" si="11">SUM(I72:J72)</f>
        <v>99051045</v>
      </c>
      <c r="L72" s="34"/>
      <c r="M72" s="34">
        <f t="shared" ref="M72:M73" si="12">SUM(K72)</f>
        <v>99051045</v>
      </c>
    </row>
    <row r="73" spans="6:13" ht="24.95" customHeight="1" thickBot="1" x14ac:dyDescent="0.2">
      <c r="F73" s="137"/>
      <c r="G73" s="140" t="s">
        <v>97</v>
      </c>
      <c r="H73" s="141"/>
      <c r="I73" s="142">
        <f>SUM(I70+I72)</f>
        <v>77484272</v>
      </c>
      <c r="J73" s="130">
        <f>SUM(J70+J72)</f>
        <v>6243703</v>
      </c>
      <c r="K73" s="142">
        <f>SUM(K70+K72)</f>
        <v>83727975</v>
      </c>
      <c r="L73" s="34"/>
      <c r="M73" s="34">
        <f t="shared" si="12"/>
        <v>83727975</v>
      </c>
    </row>
  </sheetData>
  <sheetProtection password="8541" sheet="1" formatCells="0" formatColumns="0" formatRows="0" insertColumns="0" insertRows="0" insertHyperlinks="0" deleteColumns="0" deleteRows="0" sort="0" autoFilter="0" pivotTables="0"/>
  <mergeCells count="17">
    <mergeCell ref="A1:E1"/>
    <mergeCell ref="H1:M1"/>
    <mergeCell ref="A2:E2"/>
    <mergeCell ref="H2:J2"/>
    <mergeCell ref="A5:A11"/>
    <mergeCell ref="B5:B11"/>
    <mergeCell ref="G5:G7"/>
    <mergeCell ref="F5:F28"/>
    <mergeCell ref="G29:H29"/>
    <mergeCell ref="G21:G22"/>
    <mergeCell ref="G69:H69"/>
    <mergeCell ref="F43:F69"/>
    <mergeCell ref="G43:G54"/>
    <mergeCell ref="G55:G68"/>
    <mergeCell ref="F30:F42"/>
    <mergeCell ref="G31:G32"/>
    <mergeCell ref="G37:G38"/>
  </mergeCells>
  <phoneticPr fontId="1"/>
  <pageMargins left="0.39370078740157483" right="0" top="0" bottom="0" header="0.31496062992125984" footer="0.31496062992125984"/>
  <pageSetup paperSize="8" scale="69" orientation="portrait" r:id="rId1"/>
  <headerFooter>
    <oddFooter>&amp;C&amp;P</oddFooter>
  </headerFooter>
  <rowBreaks count="3" manualBreakCount="3">
    <brk id="19" max="13" man="1"/>
    <brk id="22" max="13" man="1"/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1-1号</vt:lpstr>
      <vt:lpstr>1-2</vt:lpstr>
      <vt:lpstr>'1-1号'!Print_Area</vt:lpstr>
      <vt:lpstr>'1-2'!Print_Area</vt:lpstr>
      <vt:lpstr>'1-1号'!Print_Titles</vt:lpstr>
      <vt:lpstr>'1-2'!Print_Titles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WCARE02</dc:creator>
  <cp:lastModifiedBy>koy-systems</cp:lastModifiedBy>
  <cp:lastPrinted>2016-08-08T02:19:40Z</cp:lastPrinted>
  <dcterms:created xsi:type="dcterms:W3CDTF">2015-02-05T01:50:58Z</dcterms:created>
  <dcterms:modified xsi:type="dcterms:W3CDTF">2016-09-10T02:33:05Z</dcterms:modified>
</cp:coreProperties>
</file>